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24240" windowHeight="13740"/>
  </bookViews>
  <sheets>
    <sheet name="入力時の注意" sheetId="6" r:id="rId1"/>
    <sheet name="アンケート回答シート" sheetId="2" r:id="rId2"/>
    <sheet name="出力シート" sheetId="3" state="hidden" r:id="rId3"/>
    <sheet name="25年度" sheetId="4" state="hidden" r:id="rId4"/>
  </sheets>
  <definedNames>
    <definedName name="_xlnm.Print_Area" localSheetId="1">アンケート回答シート!$A:$D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E8" i="3" l="1"/>
  <c r="DO8" i="3"/>
  <c r="DN8" i="3"/>
  <c r="DM8" i="3"/>
  <c r="C316" i="2"/>
  <c r="C10" i="2"/>
  <c r="C11" i="2"/>
  <c r="D262" i="2"/>
  <c r="D259" i="2"/>
  <c r="D261" i="2"/>
  <c r="D256" i="2"/>
  <c r="D254" i="2"/>
  <c r="D252" i="2"/>
  <c r="D250" i="2"/>
  <c r="A8" i="3"/>
  <c r="C306" i="2"/>
  <c r="IQ8" i="3"/>
  <c r="C305" i="2"/>
  <c r="IP8" i="3"/>
  <c r="C304" i="2"/>
  <c r="IO8" i="3"/>
  <c r="C303" i="2"/>
  <c r="IN8" i="3"/>
  <c r="C302" i="2"/>
  <c r="IM8" i="3"/>
  <c r="C301" i="2"/>
  <c r="IL8" i="3"/>
  <c r="C300" i="2"/>
  <c r="IK8" i="3"/>
  <c r="C299" i="2"/>
  <c r="IJ8" i="3"/>
  <c r="C298" i="2"/>
  <c r="II8" i="3"/>
  <c r="IT8" i="3"/>
  <c r="IU8" i="3"/>
  <c r="IV8" i="3"/>
  <c r="IW8" i="3"/>
  <c r="HW8" i="3"/>
  <c r="HX8" i="3"/>
  <c r="HY8" i="3"/>
  <c r="HZ8" i="3"/>
  <c r="IA8" i="3"/>
  <c r="IB8" i="3"/>
  <c r="IC8" i="3"/>
  <c r="ID8" i="3"/>
  <c r="IE8" i="3"/>
  <c r="IF8" i="3"/>
  <c r="IG8" i="3"/>
  <c r="IH8" i="3"/>
  <c r="HV8" i="3"/>
  <c r="HU8" i="3"/>
  <c r="HT8" i="3"/>
  <c r="HJ8" i="3"/>
  <c r="HK8" i="3"/>
  <c r="HL8" i="3"/>
  <c r="HM8" i="3"/>
  <c r="HN8" i="3"/>
  <c r="HO8" i="3"/>
  <c r="HP8" i="3"/>
  <c r="HQ8" i="3"/>
  <c r="HR8" i="3"/>
  <c r="HS8" i="3"/>
  <c r="HI8" i="3"/>
  <c r="GV8" i="3"/>
  <c r="GW8" i="3"/>
  <c r="GX8" i="3"/>
  <c r="GY8" i="3"/>
  <c r="GZ8" i="3"/>
  <c r="HA8" i="3"/>
  <c r="HB8" i="3"/>
  <c r="HC8" i="3"/>
  <c r="HD8" i="3"/>
  <c r="HE8" i="3"/>
  <c r="HF8" i="3"/>
  <c r="HG8" i="3"/>
  <c r="HH8" i="3"/>
  <c r="GU8" i="3"/>
  <c r="GS8" i="3"/>
  <c r="GT8" i="3"/>
  <c r="GR8" i="3"/>
  <c r="GK8" i="3"/>
  <c r="GL8" i="3"/>
  <c r="GM8" i="3"/>
  <c r="GN8" i="3"/>
  <c r="GO8" i="3"/>
  <c r="GP8" i="3"/>
  <c r="GQ8" i="3"/>
  <c r="GJ8" i="3"/>
  <c r="GH8" i="3"/>
  <c r="GI8" i="3"/>
  <c r="GG8" i="3"/>
  <c r="GF8" i="3"/>
  <c r="GC8" i="3"/>
  <c r="GA8" i="3"/>
  <c r="GE8" i="3"/>
  <c r="GB8" i="3"/>
  <c r="FZ8" i="3"/>
  <c r="FY8" i="3"/>
  <c r="FM8" i="3"/>
  <c r="FN8" i="3"/>
  <c r="FO8" i="3"/>
  <c r="FP8" i="3"/>
  <c r="FQ8" i="3"/>
  <c r="FL8" i="3"/>
  <c r="FK8" i="3"/>
  <c r="FI8" i="3"/>
  <c r="FJ8" i="3"/>
  <c r="FH8" i="3"/>
  <c r="FD8" i="3"/>
  <c r="EM8" i="3"/>
  <c r="EN8" i="3"/>
  <c r="EO8" i="3"/>
  <c r="ER8" i="3"/>
  <c r="ES8" i="3"/>
  <c r="ET8" i="3"/>
  <c r="EW8" i="3"/>
  <c r="EX8" i="3"/>
  <c r="EY8" i="3"/>
  <c r="FB8" i="3"/>
  <c r="FA8" i="3"/>
  <c r="EV8" i="3"/>
  <c r="EQ8" i="3"/>
  <c r="EL8" i="3"/>
  <c r="EE8" i="3"/>
  <c r="EF8" i="3"/>
  <c r="EG8" i="3"/>
  <c r="EH8" i="3"/>
  <c r="EI8" i="3"/>
  <c r="ED8" i="3"/>
  <c r="DR8" i="3"/>
  <c r="DS8" i="3"/>
  <c r="DT8" i="3"/>
  <c r="DU8" i="3"/>
  <c r="DV8" i="3"/>
  <c r="DW8" i="3"/>
  <c r="DX8" i="3"/>
  <c r="DY8" i="3"/>
  <c r="DZ8" i="3"/>
  <c r="EA8" i="3"/>
  <c r="EB8" i="3"/>
  <c r="DQ8" i="3"/>
  <c r="DK8" i="3"/>
  <c r="DL8" i="3"/>
  <c r="DJ8" i="3"/>
  <c r="DF8" i="3"/>
  <c r="DG8" i="3"/>
  <c r="DH8" i="3"/>
  <c r="DE8" i="3"/>
  <c r="CW8" i="3"/>
  <c r="CX8" i="3"/>
  <c r="CV8" i="3"/>
  <c r="CU8" i="3"/>
  <c r="BY8" i="3"/>
  <c r="BQ8" i="3"/>
  <c r="BR8" i="3"/>
  <c r="BS8" i="3"/>
  <c r="BT8" i="3"/>
  <c r="BU8" i="3"/>
  <c r="BP8" i="3"/>
  <c r="BL8" i="3"/>
  <c r="BM8" i="3"/>
  <c r="BN8" i="3"/>
  <c r="BO8" i="3"/>
  <c r="BK8" i="3"/>
  <c r="BI8" i="3"/>
  <c r="BJ8" i="3"/>
  <c r="BH8" i="3"/>
  <c r="BD8" i="3"/>
  <c r="BE8" i="3"/>
  <c r="BF8" i="3"/>
  <c r="BG8" i="3"/>
  <c r="BC8" i="3"/>
  <c r="BA8" i="3"/>
  <c r="BB8" i="3"/>
  <c r="AZ8" i="3"/>
  <c r="AV8" i="3"/>
  <c r="AW8" i="3"/>
  <c r="AX8" i="3"/>
  <c r="AY8" i="3"/>
  <c r="AU8" i="3"/>
  <c r="AS8" i="3"/>
  <c r="AT8" i="3"/>
  <c r="AR8" i="3"/>
  <c r="DP8" i="3"/>
  <c r="FC8" i="3"/>
  <c r="EZ8" i="3"/>
  <c r="DI8" i="3"/>
  <c r="GD8" i="3"/>
  <c r="EU8" i="3"/>
  <c r="EP8" i="3"/>
  <c r="EJ8" i="3"/>
  <c r="EC8" i="3"/>
  <c r="P8" i="3"/>
  <c r="Q8" i="3"/>
  <c r="R8" i="3"/>
  <c r="S8" i="3"/>
  <c r="T8" i="3"/>
  <c r="U8" i="3"/>
  <c r="FF8" i="3"/>
  <c r="FG8" i="3"/>
  <c r="EK8" i="3"/>
  <c r="IX8" i="3"/>
  <c r="C311" i="2"/>
  <c r="IS8" i="3"/>
  <c r="C310" i="2"/>
  <c r="IR8" i="3"/>
  <c r="FX8" i="3"/>
  <c r="C220" i="2"/>
  <c r="FW8" i="3"/>
  <c r="C219" i="2"/>
  <c r="FV8" i="3"/>
  <c r="C218" i="2"/>
  <c r="FU8" i="3"/>
  <c r="C216" i="2"/>
  <c r="FT8" i="3"/>
  <c r="C215" i="2"/>
  <c r="FS8" i="3"/>
  <c r="C214" i="2"/>
  <c r="FR8" i="3"/>
  <c r="D141" i="2"/>
  <c r="DD8" i="3"/>
  <c r="D140" i="2"/>
  <c r="DC8" i="3"/>
  <c r="C138" i="2"/>
  <c r="DB8" i="3"/>
  <c r="C137" i="2"/>
  <c r="DA8" i="3"/>
  <c r="C136" i="2"/>
  <c r="CZ8" i="3"/>
  <c r="C135" i="2"/>
  <c r="CY8" i="3"/>
  <c r="D129" i="2"/>
  <c r="CT8" i="3"/>
  <c r="D128" i="2"/>
  <c r="CS8" i="3"/>
  <c r="D127" i="2"/>
  <c r="CR8" i="3"/>
  <c r="D126" i="2"/>
  <c r="CQ8" i="3"/>
  <c r="D125" i="2"/>
  <c r="CP8" i="3"/>
  <c r="D124" i="2"/>
  <c r="CO8" i="3"/>
  <c r="C123" i="2"/>
  <c r="CN8" i="3"/>
  <c r="C122" i="2"/>
  <c r="CM8" i="3"/>
  <c r="C120" i="2"/>
  <c r="CL8" i="3"/>
  <c r="D119" i="2"/>
  <c r="CK8" i="3"/>
  <c r="D118" i="2"/>
  <c r="CJ8" i="3"/>
  <c r="D117" i="2"/>
  <c r="CI8" i="3"/>
  <c r="D116" i="2"/>
  <c r="CH8" i="3"/>
  <c r="D115" i="2"/>
  <c r="CG8" i="3"/>
  <c r="D114" i="2"/>
  <c r="CF8" i="3"/>
  <c r="C113" i="2"/>
  <c r="CE8" i="3"/>
  <c r="C112" i="2"/>
  <c r="CD8" i="3"/>
  <c r="D110" i="2"/>
  <c r="CC8" i="3"/>
  <c r="D109" i="2"/>
  <c r="CB8" i="3"/>
  <c r="D108" i="2"/>
  <c r="CA8" i="3"/>
  <c r="D107" i="2"/>
  <c r="BZ8" i="3"/>
  <c r="C102" i="2"/>
  <c r="BX8" i="3"/>
  <c r="C101" i="2"/>
  <c r="BW8" i="3"/>
  <c r="C100" i="2"/>
  <c r="BV8" i="3"/>
  <c r="C56" i="2"/>
  <c r="AQ8" i="3"/>
  <c r="C55" i="2"/>
  <c r="AP8" i="3"/>
  <c r="C54" i="2"/>
  <c r="AO8" i="3"/>
  <c r="C53" i="2"/>
  <c r="AN8" i="3"/>
  <c r="C51" i="2"/>
  <c r="AL8" i="3"/>
  <c r="C50" i="2"/>
  <c r="AK8" i="3"/>
  <c r="C49" i="2"/>
  <c r="AJ8" i="3"/>
  <c r="C47" i="2"/>
  <c r="AI8" i="3"/>
  <c r="C46" i="2"/>
  <c r="AG8" i="3"/>
  <c r="C45" i="2"/>
  <c r="AF8" i="3"/>
  <c r="C44" i="2"/>
  <c r="AE8" i="3"/>
  <c r="C43" i="2"/>
  <c r="AD8" i="3"/>
  <c r="C42" i="2"/>
  <c r="AC8" i="3"/>
  <c r="C41" i="2"/>
  <c r="AB8" i="3"/>
  <c r="C39" i="2"/>
  <c r="AA8" i="3"/>
  <c r="C38" i="2"/>
  <c r="Z8" i="3"/>
  <c r="C37" i="2"/>
  <c r="Y8" i="3"/>
  <c r="C36" i="2"/>
  <c r="X8" i="3"/>
  <c r="C35" i="2"/>
  <c r="W8" i="3"/>
  <c r="C34" i="2"/>
  <c r="V8" i="3"/>
  <c r="C26" i="2"/>
  <c r="O8" i="3"/>
  <c r="C25" i="2"/>
  <c r="N8" i="3"/>
  <c r="C24" i="2"/>
  <c r="M8" i="3"/>
  <c r="C20" i="2"/>
  <c r="L8" i="3"/>
  <c r="C19" i="2"/>
  <c r="K8" i="3"/>
  <c r="C18" i="2"/>
  <c r="J8" i="3"/>
  <c r="C17" i="2"/>
  <c r="I8" i="3"/>
  <c r="C16" i="2"/>
  <c r="H8" i="3"/>
  <c r="C15" i="2"/>
  <c r="G8" i="3"/>
  <c r="C14" i="2"/>
  <c r="F8" i="3"/>
  <c r="C13" i="2"/>
  <c r="E8" i="3"/>
  <c r="C12" i="2"/>
  <c r="D8" i="3"/>
  <c r="C8" i="3"/>
  <c r="B8" i="3"/>
  <c r="D16" i="2"/>
</calcChain>
</file>

<file path=xl/comments1.xml><?xml version="1.0" encoding="utf-8"?>
<comments xmlns="http://schemas.openxmlformats.org/spreadsheetml/2006/main">
  <authors>
    <author>東京医科歯科大学輸血部</author>
  </authors>
  <commentList>
    <comment ref="BM6" authorId="0">
      <text>
        <r>
          <rPr>
            <sz val="9"/>
            <color indexed="81"/>
            <rFont val="ＭＳ Ｐゴシック"/>
            <family val="3"/>
            <charset val="128"/>
          </rPr>
          <t>未回答/未実施：0
教員：1
技師：2
教官＋技師：3
その他：4</t>
        </r>
      </text>
    </comment>
    <comment ref="BO6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未回答/未実施：0
教員：1
技師：2
教官＋技師：3
その他：4
</t>
        </r>
      </text>
    </comment>
    <comment ref="BR6" authorId="0">
      <text>
        <r>
          <rPr>
            <sz val="9"/>
            <color indexed="81"/>
            <rFont val="ＭＳ Ｐゴシック"/>
            <family val="3"/>
            <charset val="128"/>
          </rPr>
          <t>未回答/未実施：0
教員：1
技師：2
教官＋技師：3
その他：4</t>
        </r>
      </text>
    </comment>
    <comment ref="BU6" authorId="0">
      <text>
        <r>
          <rPr>
            <sz val="9"/>
            <color indexed="81"/>
            <rFont val="ＭＳ Ｐゴシック"/>
            <family val="3"/>
            <charset val="128"/>
          </rPr>
          <t>未回答/未実施：0
教員：1
技師：2
教官＋技師：3
その他：4</t>
        </r>
      </text>
    </comment>
  </commentList>
</comments>
</file>

<file path=xl/sharedStrings.xml><?xml version="1.0" encoding="utf-8"?>
<sst xmlns="http://schemas.openxmlformats.org/spreadsheetml/2006/main" count="7552" uniqueCount="1717">
  <si>
    <t>アルブミン</t>
  </si>
  <si>
    <t>全赤血球製剤廃棄率（％）</t>
  </si>
  <si>
    <t>新鮮凍結血漿廃棄率（％）</t>
  </si>
  <si>
    <t>濃厚血小板廃棄率（％）</t>
  </si>
  <si>
    <t>造血細胞
ｺﾛﾆｰｱｯｾｲ</t>
  </si>
  <si>
    <t>CD34
定量</t>
  </si>
  <si>
    <t>可溶性IL-2ﾚｾﾌﾟﾀｰ</t>
  </si>
  <si>
    <t>RCC-LR1</t>
  </si>
  <si>
    <t>Ir-RCC-LR1</t>
  </si>
  <si>
    <t>RCC-LR2</t>
  </si>
  <si>
    <t>Ir-RCC-LR2</t>
  </si>
  <si>
    <t>FFP-LR1
(120mL)</t>
  </si>
  <si>
    <t>FFP-LR2
(240mL)</t>
  </si>
  <si>
    <t>PC1</t>
  </si>
  <si>
    <t>Ir-PC1</t>
  </si>
  <si>
    <t>PC2</t>
  </si>
  <si>
    <t>Ir-PC2</t>
  </si>
  <si>
    <t>PC5</t>
  </si>
  <si>
    <t>Ir-PC5</t>
  </si>
  <si>
    <t>PC10</t>
  </si>
  <si>
    <t>Ir-PC10</t>
  </si>
  <si>
    <t>PC15</t>
  </si>
  <si>
    <t>Ir-PC15</t>
  </si>
  <si>
    <t>PC20</t>
  </si>
  <si>
    <t>Ir-PC20</t>
  </si>
  <si>
    <t>PC-
HLA10</t>
  </si>
  <si>
    <t>Ir-PC-
HLA10</t>
  </si>
  <si>
    <t>PC-
HLA15</t>
  </si>
  <si>
    <t>Ir-PC-
HLA15</t>
  </si>
  <si>
    <t>PC-
HLA20</t>
  </si>
  <si>
    <t>Ir-PC-
HLA20</t>
  </si>
  <si>
    <t>WB200</t>
  </si>
  <si>
    <t>Ir-WB200</t>
  </si>
  <si>
    <t>WB400</t>
  </si>
  <si>
    <t>Ir-WB400</t>
  </si>
  <si>
    <t>WRC200</t>
  </si>
  <si>
    <t>Ir-WRC200</t>
  </si>
  <si>
    <t>WRC400</t>
  </si>
  <si>
    <t>Ir-WRC400</t>
  </si>
  <si>
    <t>BET200</t>
  </si>
  <si>
    <t>Ir-BET200</t>
  </si>
  <si>
    <t>BET400</t>
  </si>
  <si>
    <t>Ir-BET400</t>
  </si>
  <si>
    <t>保管場所</t>
  </si>
  <si>
    <t>201～400mL</t>
  </si>
  <si>
    <t>201～401mL</t>
  </si>
  <si>
    <t>リンパ球</t>
  </si>
  <si>
    <t>末梢血幹細胞</t>
  </si>
  <si>
    <t>ABO血液型</t>
  </si>
  <si>
    <t>直接ｸｰﾑｽ</t>
  </si>
  <si>
    <t>間接ｸｰﾑｽ</t>
  </si>
  <si>
    <t>赤血球不規則抗体</t>
  </si>
  <si>
    <t>ABO式亜型</t>
  </si>
  <si>
    <t>抗血小板抗体</t>
  </si>
  <si>
    <t>HLA-A,B,C</t>
  </si>
  <si>
    <t>HLA-DR,DQ,DP</t>
  </si>
  <si>
    <t>GIFT法･MPHA法</t>
  </si>
  <si>
    <t>LCT法･LCT-AHG法</t>
  </si>
  <si>
    <t>PHA</t>
  </si>
  <si>
    <t>Con-A</t>
  </si>
  <si>
    <t>PCR(VNTR･STR)</t>
  </si>
  <si>
    <t>ELISA法</t>
  </si>
  <si>
    <t>表1　施設概要</t>
    <rPh sb="0" eb="1">
      <t>ヒョウ</t>
    </rPh>
    <rPh sb="3" eb="5">
      <t>シセツ</t>
    </rPh>
    <rPh sb="5" eb="7">
      <t>ガイヨウ</t>
    </rPh>
    <phoneticPr fontId="2"/>
  </si>
  <si>
    <t>表2　輸血部（門）の職員について</t>
    <rPh sb="0" eb="1">
      <t>ヒョウ</t>
    </rPh>
    <rPh sb="3" eb="5">
      <t>ユケツ</t>
    </rPh>
    <rPh sb="5" eb="6">
      <t>ブ</t>
    </rPh>
    <rPh sb="7" eb="8">
      <t>モン</t>
    </rPh>
    <rPh sb="10" eb="12">
      <t>ショクイン</t>
    </rPh>
    <phoneticPr fontId="2"/>
  </si>
  <si>
    <t>表3　輸血学教育について</t>
    <rPh sb="0" eb="1">
      <t>ヒョウ</t>
    </rPh>
    <rPh sb="3" eb="5">
      <t>ユケツ</t>
    </rPh>
    <rPh sb="5" eb="6">
      <t>ガク</t>
    </rPh>
    <rPh sb="6" eb="8">
      <t>キョウイク</t>
    </rPh>
    <phoneticPr fontId="2"/>
  </si>
  <si>
    <t>表4　夜間・休日の勤務態勢について</t>
    <rPh sb="0" eb="1">
      <t>ヒョウ</t>
    </rPh>
    <rPh sb="3" eb="5">
      <t>ヤカン</t>
    </rPh>
    <rPh sb="6" eb="8">
      <t>キュウジツ</t>
    </rPh>
    <rPh sb="9" eb="11">
      <t>キンム</t>
    </rPh>
    <rPh sb="11" eb="13">
      <t>タイセイ</t>
    </rPh>
    <phoneticPr fontId="2"/>
  </si>
  <si>
    <t>表5　血液製剤使用数（輸血本数）</t>
    <rPh sb="0" eb="1">
      <t>ヒョウ</t>
    </rPh>
    <rPh sb="3" eb="5">
      <t>ケツエキ</t>
    </rPh>
    <rPh sb="5" eb="7">
      <t>セイザイ</t>
    </rPh>
    <rPh sb="7" eb="9">
      <t>シヨウ</t>
    </rPh>
    <rPh sb="9" eb="10">
      <t>スウ</t>
    </rPh>
    <rPh sb="11" eb="13">
      <t>ユケツ</t>
    </rPh>
    <rPh sb="13" eb="15">
      <t>ホンスウ</t>
    </rPh>
    <phoneticPr fontId="2"/>
  </si>
  <si>
    <t>表6　血液製剤の廃棄（日赤血）</t>
    <rPh sb="0" eb="1">
      <t>ヒョウ</t>
    </rPh>
    <rPh sb="3" eb="5">
      <t>ケツエキ</t>
    </rPh>
    <rPh sb="5" eb="7">
      <t>セイザイ</t>
    </rPh>
    <rPh sb="8" eb="10">
      <t>ハイキ</t>
    </rPh>
    <rPh sb="11" eb="13">
      <t>ニッセキ</t>
    </rPh>
    <rPh sb="13" eb="14">
      <t>ケツ</t>
    </rPh>
    <phoneticPr fontId="2"/>
  </si>
  <si>
    <t>表7　貯血式自己血輸血関連</t>
    <rPh sb="0" eb="1">
      <t>ヒョウ</t>
    </rPh>
    <rPh sb="3" eb="4">
      <t>チョ</t>
    </rPh>
    <rPh sb="4" eb="5">
      <t>ケツ</t>
    </rPh>
    <rPh sb="5" eb="6">
      <t>シキ</t>
    </rPh>
    <rPh sb="6" eb="8">
      <t>ジコ</t>
    </rPh>
    <rPh sb="8" eb="9">
      <t>ケツ</t>
    </rPh>
    <rPh sb="9" eb="11">
      <t>ユケツ</t>
    </rPh>
    <rPh sb="11" eb="13">
      <t>カンレン</t>
    </rPh>
    <phoneticPr fontId="2"/>
  </si>
  <si>
    <t>表8　特殊業務（輸血部（門）で実施しているもの）</t>
    <rPh sb="0" eb="1">
      <t>ヒョウ</t>
    </rPh>
    <rPh sb="3" eb="5">
      <t>トクシュ</t>
    </rPh>
    <rPh sb="5" eb="7">
      <t>ギョウム</t>
    </rPh>
    <rPh sb="8" eb="10">
      <t>ユケツ</t>
    </rPh>
    <rPh sb="10" eb="11">
      <t>ブ</t>
    </rPh>
    <rPh sb="12" eb="13">
      <t>モン</t>
    </rPh>
    <rPh sb="15" eb="17">
      <t>ジッシ</t>
    </rPh>
    <phoneticPr fontId="2"/>
  </si>
  <si>
    <t>表9　輸血検査（輸血部（門）で行っている検査の件数）</t>
    <rPh sb="0" eb="1">
      <t>ヒョウ</t>
    </rPh>
    <rPh sb="3" eb="5">
      <t>ユケツ</t>
    </rPh>
    <rPh sb="5" eb="7">
      <t>ケンサ</t>
    </rPh>
    <rPh sb="8" eb="10">
      <t>ユケツ</t>
    </rPh>
    <rPh sb="10" eb="11">
      <t>ブ</t>
    </rPh>
    <rPh sb="12" eb="13">
      <t>モン</t>
    </rPh>
    <rPh sb="15" eb="16">
      <t>オコナ</t>
    </rPh>
    <rPh sb="20" eb="22">
      <t>ケンサ</t>
    </rPh>
    <rPh sb="23" eb="25">
      <t>ケンスウ</t>
    </rPh>
    <phoneticPr fontId="2"/>
  </si>
  <si>
    <t>表10　コンピュータの利用状況</t>
    <rPh sb="0" eb="1">
      <t>ヒョウ</t>
    </rPh>
    <rPh sb="11" eb="13">
      <t>リヨウ</t>
    </rPh>
    <rPh sb="13" eb="15">
      <t>ジョウキョウ</t>
    </rPh>
    <phoneticPr fontId="2"/>
  </si>
  <si>
    <t>表11　輸血部（門）活動</t>
    <rPh sb="0" eb="1">
      <t>ヒョウ</t>
    </rPh>
    <rPh sb="4" eb="6">
      <t>ユケツ</t>
    </rPh>
    <rPh sb="6" eb="7">
      <t>ブ</t>
    </rPh>
    <rPh sb="8" eb="9">
      <t>モン</t>
    </rPh>
    <rPh sb="10" eb="12">
      <t>カツドウ</t>
    </rPh>
    <phoneticPr fontId="2"/>
  </si>
  <si>
    <t>大学名</t>
    <rPh sb="0" eb="3">
      <t>ダイガクメイ</t>
    </rPh>
    <phoneticPr fontId="2"/>
  </si>
  <si>
    <t>病院名</t>
    <rPh sb="0" eb="2">
      <t>ビョウイン</t>
    </rPh>
    <rPh sb="2" eb="3">
      <t>メイ</t>
    </rPh>
    <phoneticPr fontId="2"/>
  </si>
  <si>
    <t>病床数</t>
    <rPh sb="0" eb="2">
      <t>ビョウショウ</t>
    </rPh>
    <rPh sb="2" eb="3">
      <t>スウ</t>
    </rPh>
    <phoneticPr fontId="2"/>
  </si>
  <si>
    <t>輸血部門の名称</t>
    <rPh sb="0" eb="2">
      <t>ユケツ</t>
    </rPh>
    <rPh sb="2" eb="4">
      <t>ブモン</t>
    </rPh>
    <rPh sb="5" eb="7">
      <t>メイショウ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</si>
  <si>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</si>
  <si>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</si>
  <si>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電話（問合せ先）</t>
    <rPh sb="0" eb="2">
      <t>デンワ</t>
    </rPh>
    <rPh sb="3" eb="5">
      <t>トイアワ</t>
    </rPh>
    <rPh sb="6" eb="7">
      <t>サキ</t>
    </rPh>
    <phoneticPr fontId="2"/>
  </si>
  <si>
    <t>内線番号</t>
    <rPh sb="0" eb="2">
      <t>ナイセン</t>
    </rPh>
    <rPh sb="2" eb="4">
      <t>バンゴウ</t>
    </rPh>
    <phoneticPr fontId="2"/>
  </si>
  <si>
    <t>アンケート回答者</t>
    <rPh sb="5" eb="7">
      <t>カイトウ</t>
    </rPh>
    <rPh sb="7" eb="8">
      <t>シャ</t>
    </rPh>
    <phoneticPr fontId="2"/>
  </si>
  <si>
    <t>電子メールアドレス</t>
    <rPh sb="0" eb="2">
      <t>デンシ</t>
    </rPh>
    <phoneticPr fontId="2"/>
  </si>
  <si>
    <t>部長氏名</t>
    <rPh sb="0" eb="2">
      <t>ブチョウ</t>
    </rPh>
    <rPh sb="2" eb="4">
      <t>シメイ</t>
    </rPh>
    <phoneticPr fontId="2"/>
  </si>
  <si>
    <t>職名</t>
    <rPh sb="0" eb="2">
      <t>ショクメイ</t>
    </rPh>
    <phoneticPr fontId="2"/>
  </si>
  <si>
    <t>専任</t>
    <rPh sb="0" eb="2">
      <t>センニン</t>
    </rPh>
    <phoneticPr fontId="2"/>
  </si>
  <si>
    <t>副部長氏名</t>
    <rPh sb="0" eb="3">
      <t>フクブチョウ</t>
    </rPh>
    <rPh sb="3" eb="5">
      <t>シメイ</t>
    </rPh>
    <phoneticPr fontId="2"/>
  </si>
  <si>
    <t>教員数</t>
    <rPh sb="0" eb="2">
      <t>キョウイン</t>
    </rPh>
    <rPh sb="2" eb="3">
      <t>スウ</t>
    </rPh>
    <phoneticPr fontId="2"/>
  </si>
  <si>
    <t>検査技師数</t>
    <rPh sb="0" eb="2">
      <t>ケンサ</t>
    </rPh>
    <rPh sb="2" eb="4">
      <t>ギシ</t>
    </rPh>
    <rPh sb="4" eb="5">
      <t>スウ</t>
    </rPh>
    <phoneticPr fontId="2"/>
  </si>
  <si>
    <t>看護師数</t>
    <rPh sb="0" eb="3">
      <t>カンゴシ</t>
    </rPh>
    <rPh sb="3" eb="4">
      <t>スウ</t>
    </rPh>
    <phoneticPr fontId="2"/>
  </si>
  <si>
    <t>事務職員数</t>
    <rPh sb="0" eb="2">
      <t>ジム</t>
    </rPh>
    <rPh sb="2" eb="4">
      <t>ショクイン</t>
    </rPh>
    <rPh sb="4" eb="5">
      <t>スウ</t>
    </rPh>
    <phoneticPr fontId="2"/>
  </si>
  <si>
    <t>新卒看護師対象</t>
    <rPh sb="0" eb="2">
      <t>シンソツ</t>
    </rPh>
    <rPh sb="2" eb="5">
      <t>カンゴシ</t>
    </rPh>
    <rPh sb="5" eb="7">
      <t>タイショウ</t>
    </rPh>
    <phoneticPr fontId="2"/>
  </si>
  <si>
    <t>研修施設の認定等</t>
    <rPh sb="0" eb="2">
      <t>ケンシュウ</t>
    </rPh>
    <rPh sb="2" eb="4">
      <t>シセツ</t>
    </rPh>
    <rPh sb="5" eb="7">
      <t>ニンテイ</t>
    </rPh>
    <rPh sb="7" eb="8">
      <t>トウ</t>
    </rPh>
    <phoneticPr fontId="2"/>
  </si>
  <si>
    <t>夜間・休日に輸血業務に携わる人数</t>
    <rPh sb="0" eb="2">
      <t>ヤカン</t>
    </rPh>
    <rPh sb="3" eb="5">
      <t>キュウジツ</t>
    </rPh>
    <rPh sb="6" eb="8">
      <t>ユケツ</t>
    </rPh>
    <rPh sb="8" eb="10">
      <t>ギョウム</t>
    </rPh>
    <rPh sb="11" eb="12">
      <t>タズサ</t>
    </rPh>
    <rPh sb="14" eb="16">
      <t>ニンズウ</t>
    </rPh>
    <phoneticPr fontId="2"/>
  </si>
  <si>
    <t>夜間勤務態勢</t>
    <rPh sb="0" eb="2">
      <t>ヤカン</t>
    </rPh>
    <rPh sb="2" eb="4">
      <t>キンム</t>
    </rPh>
    <rPh sb="4" eb="6">
      <t>タイセイ</t>
    </rPh>
    <phoneticPr fontId="2"/>
  </si>
  <si>
    <t>宿直時間</t>
    <rPh sb="0" eb="2">
      <t>シュクチョク</t>
    </rPh>
    <rPh sb="2" eb="4">
      <t>ジカン</t>
    </rPh>
    <phoneticPr fontId="2"/>
  </si>
  <si>
    <t>夜勤時間-1</t>
    <rPh sb="0" eb="2">
      <t>ヤキン</t>
    </rPh>
    <rPh sb="2" eb="4">
      <t>ジカン</t>
    </rPh>
    <phoneticPr fontId="2"/>
  </si>
  <si>
    <t>夜勤時間-2</t>
    <rPh sb="0" eb="2">
      <t>ヤキン</t>
    </rPh>
    <rPh sb="2" eb="4">
      <t>ジカン</t>
    </rPh>
    <phoneticPr fontId="2"/>
  </si>
  <si>
    <t>夜勤明け（翌日）の勤務</t>
    <rPh sb="0" eb="3">
      <t>ヤキンア</t>
    </rPh>
    <rPh sb="5" eb="7">
      <t>ヨクジツ</t>
    </rPh>
    <rPh sb="9" eb="11">
      <t>キンム</t>
    </rPh>
    <phoneticPr fontId="2"/>
  </si>
  <si>
    <t>休日勤務態勢</t>
    <rPh sb="0" eb="2">
      <t>キュウジツ</t>
    </rPh>
    <rPh sb="2" eb="4">
      <t>キンム</t>
    </rPh>
    <rPh sb="4" eb="6">
      <t>タイセイ</t>
    </rPh>
    <phoneticPr fontId="2"/>
  </si>
  <si>
    <t>日直時間</t>
    <rPh sb="0" eb="2">
      <t>ニッチョク</t>
    </rPh>
    <rPh sb="2" eb="4">
      <t>ジカン</t>
    </rPh>
    <phoneticPr fontId="2"/>
  </si>
  <si>
    <t>日勤時間-1</t>
    <rPh sb="0" eb="2">
      <t>ニッキン</t>
    </rPh>
    <rPh sb="2" eb="4">
      <t>ジカン</t>
    </rPh>
    <phoneticPr fontId="2"/>
  </si>
  <si>
    <t>日勤時間-2</t>
    <rPh sb="0" eb="2">
      <t>ニッキン</t>
    </rPh>
    <rPh sb="2" eb="4">
      <t>ジカン</t>
    </rPh>
    <phoneticPr fontId="2"/>
  </si>
  <si>
    <t>休日勤務者の扱い</t>
    <rPh sb="0" eb="2">
      <t>キュウジツ</t>
    </rPh>
    <rPh sb="2" eb="4">
      <t>キンム</t>
    </rPh>
    <rPh sb="4" eb="5">
      <t>シャ</t>
    </rPh>
    <rPh sb="6" eb="7">
      <t>アツカ</t>
    </rPh>
    <phoneticPr fontId="2"/>
  </si>
  <si>
    <t>確認のための検査体制</t>
    <rPh sb="0" eb="2">
      <t>カクニン</t>
    </rPh>
    <rPh sb="6" eb="8">
      <t>ケンサ</t>
    </rPh>
    <rPh sb="8" eb="10">
      <t>タイセイ</t>
    </rPh>
    <phoneticPr fontId="2"/>
  </si>
  <si>
    <t>赤血球濃厚液</t>
    <rPh sb="0" eb="3">
      <t>セッケッキュウ</t>
    </rPh>
    <rPh sb="3" eb="5">
      <t>ノウコウ</t>
    </rPh>
    <rPh sb="5" eb="6">
      <t>エキ</t>
    </rPh>
    <phoneticPr fontId="2"/>
  </si>
  <si>
    <t>新鮮凍結血漿</t>
    <rPh sb="0" eb="2">
      <t>シンセン</t>
    </rPh>
    <rPh sb="2" eb="4">
      <t>トウケツ</t>
    </rPh>
    <rPh sb="4" eb="6">
      <t>ケッショウ</t>
    </rPh>
    <phoneticPr fontId="2"/>
  </si>
  <si>
    <t>濃厚血小板</t>
    <rPh sb="0" eb="2">
      <t>ノウコウ</t>
    </rPh>
    <rPh sb="2" eb="5">
      <t>ケッショウバン</t>
    </rPh>
    <phoneticPr fontId="2"/>
  </si>
  <si>
    <t>濃厚血小板HLA</t>
    <rPh sb="0" eb="2">
      <t>ノウコウ</t>
    </rPh>
    <rPh sb="2" eb="5">
      <t>ケッショウバン</t>
    </rPh>
    <phoneticPr fontId="2"/>
  </si>
  <si>
    <t>全血液</t>
    <rPh sb="0" eb="1">
      <t>ゼン</t>
    </rPh>
    <rPh sb="1" eb="3">
      <t>ケツエキ</t>
    </rPh>
    <phoneticPr fontId="2"/>
  </si>
  <si>
    <t>洗浄赤血球</t>
    <rPh sb="0" eb="2">
      <t>センジョウ</t>
    </rPh>
    <rPh sb="2" eb="5">
      <t>セッケッキュウ</t>
    </rPh>
    <phoneticPr fontId="2"/>
  </si>
  <si>
    <t>合成血</t>
    <rPh sb="0" eb="2">
      <t>ゴウセイ</t>
    </rPh>
    <rPh sb="2" eb="3">
      <t>ケツ</t>
    </rPh>
    <phoneticPr fontId="2"/>
  </si>
  <si>
    <t>その他の赤血球</t>
    <rPh sb="2" eb="3">
      <t>タ</t>
    </rPh>
    <rPh sb="4" eb="7">
      <t>セッケッキュウ</t>
    </rPh>
    <phoneticPr fontId="2"/>
  </si>
  <si>
    <t>その他赤血球</t>
    <rPh sb="2" eb="3">
      <t>タ</t>
    </rPh>
    <rPh sb="3" eb="6">
      <t>セッケッキュウ</t>
    </rPh>
    <phoneticPr fontId="2"/>
  </si>
  <si>
    <t>輸血管理料加算関連</t>
    <rPh sb="0" eb="2">
      <t>ユケツ</t>
    </rPh>
    <rPh sb="2" eb="4">
      <t>カンリ</t>
    </rPh>
    <rPh sb="4" eb="5">
      <t>リョウ</t>
    </rPh>
    <rPh sb="5" eb="7">
      <t>カサン</t>
    </rPh>
    <rPh sb="7" eb="9">
      <t>カンレン</t>
    </rPh>
    <phoneticPr fontId="2"/>
  </si>
  <si>
    <t>製剤別の輸血患者数（重複なし）</t>
    <rPh sb="0" eb="2">
      <t>セイザイ</t>
    </rPh>
    <rPh sb="2" eb="3">
      <t>ベツ</t>
    </rPh>
    <rPh sb="4" eb="6">
      <t>ユケツ</t>
    </rPh>
    <rPh sb="6" eb="8">
      <t>カンジャ</t>
    </rPh>
    <rPh sb="8" eb="9">
      <t>スウ</t>
    </rPh>
    <rPh sb="10" eb="12">
      <t>チョウフク</t>
    </rPh>
    <phoneticPr fontId="3"/>
  </si>
  <si>
    <t>輸血患者数（重複なし）</t>
    <rPh sb="0" eb="2">
      <t>ユケツ</t>
    </rPh>
    <rPh sb="2" eb="5">
      <t>カンジャスウ</t>
    </rPh>
    <rPh sb="6" eb="8">
      <t>チョウフク</t>
    </rPh>
    <phoneticPr fontId="3"/>
  </si>
  <si>
    <t>全赤血球製剤廃棄金額（円）</t>
    <rPh sb="8" eb="10">
      <t>キンガク</t>
    </rPh>
    <rPh sb="11" eb="12">
      <t>エン</t>
    </rPh>
    <phoneticPr fontId="3"/>
  </si>
  <si>
    <t>新鮮凍結血漿廃棄金額（円）</t>
    <rPh sb="8" eb="10">
      <t>キンガク</t>
    </rPh>
    <phoneticPr fontId="3"/>
  </si>
  <si>
    <t>濃厚血小板廃棄金額（円）</t>
    <rPh sb="7" eb="9">
      <t>キンガク</t>
    </rPh>
    <phoneticPr fontId="3"/>
  </si>
  <si>
    <t>貯血式自己血</t>
    <rPh sb="0" eb="1">
      <t>チョ</t>
    </rPh>
    <rPh sb="1" eb="2">
      <t>ケツ</t>
    </rPh>
    <rPh sb="2" eb="3">
      <t>シキ</t>
    </rPh>
    <rPh sb="3" eb="5">
      <t>ジコ</t>
    </rPh>
    <rPh sb="5" eb="6">
      <t>ケツ</t>
    </rPh>
    <phoneticPr fontId="2"/>
  </si>
  <si>
    <t>自己血の保管方法</t>
    <rPh sb="0" eb="2">
      <t>ジコ</t>
    </rPh>
    <rPh sb="2" eb="3">
      <t>ケツ</t>
    </rPh>
    <rPh sb="4" eb="6">
      <t>ホカン</t>
    </rPh>
    <rPh sb="6" eb="8">
      <t>ホウホウ</t>
    </rPh>
    <phoneticPr fontId="2"/>
  </si>
  <si>
    <t>自己血の保管庫</t>
    <rPh sb="0" eb="2">
      <t>ジコ</t>
    </rPh>
    <rPh sb="2" eb="3">
      <t>ケツ</t>
    </rPh>
    <rPh sb="4" eb="7">
      <t>ホカンコ</t>
    </rPh>
    <phoneticPr fontId="2"/>
  </si>
  <si>
    <t>自己血貯血本数</t>
    <rPh sb="0" eb="2">
      <t>ジコ</t>
    </rPh>
    <rPh sb="2" eb="3">
      <t>ケツ</t>
    </rPh>
    <rPh sb="3" eb="4">
      <t>チョ</t>
    </rPh>
    <rPh sb="4" eb="5">
      <t>ケツ</t>
    </rPh>
    <rPh sb="5" eb="7">
      <t>ホンスウ</t>
    </rPh>
    <phoneticPr fontId="2"/>
  </si>
  <si>
    <t>自己血輸血本数</t>
    <rPh sb="0" eb="2">
      <t>ジコ</t>
    </rPh>
    <rPh sb="2" eb="3">
      <t>ケツ</t>
    </rPh>
    <rPh sb="3" eb="5">
      <t>ユケツ</t>
    </rPh>
    <rPh sb="5" eb="7">
      <t>ホンスウ</t>
    </rPh>
    <phoneticPr fontId="2"/>
  </si>
  <si>
    <t>自己血輸血</t>
    <rPh sb="0" eb="3">
      <t>ジコケツ</t>
    </rPh>
    <rPh sb="3" eb="5">
      <t>ユケツ</t>
    </rPh>
    <phoneticPr fontId="2"/>
  </si>
  <si>
    <t>その他</t>
    <rPh sb="2" eb="3">
      <t>タ</t>
    </rPh>
    <phoneticPr fontId="2"/>
  </si>
  <si>
    <t>日赤製剤分割処理件数</t>
    <rPh sb="8" eb="10">
      <t>ケンスウ</t>
    </rPh>
    <phoneticPr fontId="4"/>
  </si>
  <si>
    <t>洗浄（又は置換）
血小板調整件数</t>
    <rPh sb="3" eb="4">
      <t>マタ</t>
    </rPh>
    <rPh sb="5" eb="7">
      <t>チカン</t>
    </rPh>
    <rPh sb="14" eb="16">
      <t>ケンスウ</t>
    </rPh>
    <phoneticPr fontId="4"/>
  </si>
  <si>
    <t>フィブリン糊作成件数</t>
    <rPh sb="8" eb="10">
      <t>ケンスウ</t>
    </rPh>
    <phoneticPr fontId="4"/>
  </si>
  <si>
    <t>瀉血件数</t>
    <rPh sb="0" eb="2">
      <t>シャケツ</t>
    </rPh>
    <rPh sb="2" eb="4">
      <t>ケンスウ</t>
    </rPh>
    <phoneticPr fontId="4"/>
  </si>
  <si>
    <t>成分採血の件数</t>
    <rPh sb="0" eb="2">
      <t>セイブン</t>
    </rPh>
    <rPh sb="2" eb="4">
      <t>サイケツ</t>
    </rPh>
    <rPh sb="5" eb="7">
      <t>ケンスウ</t>
    </rPh>
    <phoneticPr fontId="2"/>
  </si>
  <si>
    <t>血漿・細胞処理の件数</t>
    <rPh sb="0" eb="2">
      <t>ケッショウ</t>
    </rPh>
    <rPh sb="3" eb="5">
      <t>サイボウ</t>
    </rPh>
    <rPh sb="5" eb="7">
      <t>ショリ</t>
    </rPh>
    <rPh sb="8" eb="10">
      <t>ケンスウ</t>
    </rPh>
    <phoneticPr fontId="2"/>
  </si>
  <si>
    <t>自家骨髄移植</t>
    <rPh sb="0" eb="2">
      <t>ジカ</t>
    </rPh>
    <rPh sb="2" eb="4">
      <t>コツズイ</t>
    </rPh>
    <rPh sb="4" eb="6">
      <t>イショク</t>
    </rPh>
    <phoneticPr fontId="2"/>
  </si>
  <si>
    <t>同種骨髄移植</t>
    <rPh sb="0" eb="2">
      <t>ドウシュ</t>
    </rPh>
    <rPh sb="2" eb="4">
      <t>コツズイ</t>
    </rPh>
    <rPh sb="4" eb="6">
      <t>イショク</t>
    </rPh>
    <phoneticPr fontId="2"/>
  </si>
  <si>
    <t>自家末梢血幹細胞移植</t>
    <rPh sb="0" eb="2">
      <t>ジカ</t>
    </rPh>
    <rPh sb="2" eb="4">
      <t>マッショウ</t>
    </rPh>
    <rPh sb="4" eb="5">
      <t>ケツ</t>
    </rPh>
    <rPh sb="5" eb="8">
      <t>カンサイボウ</t>
    </rPh>
    <rPh sb="8" eb="10">
      <t>イショク</t>
    </rPh>
    <phoneticPr fontId="2"/>
  </si>
  <si>
    <t>同種末梢血幹細胞移植</t>
    <rPh sb="0" eb="2">
      <t>ドウシュ</t>
    </rPh>
    <rPh sb="2" eb="4">
      <t>マッショウ</t>
    </rPh>
    <rPh sb="4" eb="5">
      <t>ケツ</t>
    </rPh>
    <rPh sb="5" eb="8">
      <t>カンサイボウ</t>
    </rPh>
    <rPh sb="8" eb="10">
      <t>イショク</t>
    </rPh>
    <phoneticPr fontId="2"/>
  </si>
  <si>
    <t>臍帯血移植</t>
    <rPh sb="0" eb="3">
      <t>サイタイケツ</t>
    </rPh>
    <rPh sb="3" eb="5">
      <t>イショク</t>
    </rPh>
    <phoneticPr fontId="2"/>
  </si>
  <si>
    <t>血液型検査ほか</t>
    <rPh sb="0" eb="3">
      <t>ケツエキガタ</t>
    </rPh>
    <rPh sb="3" eb="5">
      <t>ケンサ</t>
    </rPh>
    <phoneticPr fontId="2"/>
  </si>
  <si>
    <t>HLA検査</t>
    <rPh sb="3" eb="5">
      <t>ケンサ</t>
    </rPh>
    <phoneticPr fontId="2"/>
  </si>
  <si>
    <t>造血器
悪性腫瘍</t>
    <rPh sb="0" eb="3">
      <t>ゾウケツキ</t>
    </rPh>
    <rPh sb="4" eb="8">
      <t>アクセイシュヨウ</t>
    </rPh>
    <phoneticPr fontId="4"/>
  </si>
  <si>
    <t>T･B 細胞
百分率</t>
    <rPh sb="2" eb="6">
      <t>Ｂサイボウ</t>
    </rPh>
    <rPh sb="7" eb="10">
      <t>ヒャクブンリツ</t>
    </rPh>
    <phoneticPr fontId="4"/>
  </si>
  <si>
    <t>T細胞
ｻﾌﾞｾｯﾄ</t>
    <rPh sb="1" eb="3">
      <t>サイボウ</t>
    </rPh>
    <phoneticPr fontId="5"/>
  </si>
  <si>
    <t>赤血球
表面ﾏｰｶｰ</t>
    <rPh sb="0" eb="3">
      <t>セッケッキュウ</t>
    </rPh>
    <rPh sb="4" eb="6">
      <t>ヒョウメン</t>
    </rPh>
    <phoneticPr fontId="5"/>
  </si>
  <si>
    <t>血小板
表面ﾏｰｶｰ</t>
    <rPh sb="4" eb="6">
      <t>ヒョウメン</t>
    </rPh>
    <phoneticPr fontId="5"/>
  </si>
  <si>
    <t>顆粒球抗体
（好中球）</t>
    <rPh sb="7" eb="10">
      <t>コウチュウキュウ</t>
    </rPh>
    <phoneticPr fontId="4"/>
  </si>
  <si>
    <t>ﾘﾝﾊﾟ球
交差試験</t>
    <rPh sb="6" eb="10">
      <t>コウサシケン</t>
    </rPh>
    <phoneticPr fontId="4"/>
  </si>
  <si>
    <t>ﾘﾝﾊﾟ球
幼若化検査</t>
    <rPh sb="9" eb="11">
      <t>ケンサ</t>
    </rPh>
    <phoneticPr fontId="4"/>
  </si>
  <si>
    <t>ｷﾒﾘｽﾞﾑ
解析</t>
    <rPh sb="7" eb="9">
      <t>カイセキ</t>
    </rPh>
    <phoneticPr fontId="4"/>
  </si>
  <si>
    <t>輸血部門システムの名称（略称）</t>
    <rPh sb="0" eb="2">
      <t>ユケツ</t>
    </rPh>
    <rPh sb="2" eb="4">
      <t>ブモン</t>
    </rPh>
    <rPh sb="9" eb="11">
      <t>メイショウ</t>
    </rPh>
    <rPh sb="12" eb="14">
      <t>リャクショウ</t>
    </rPh>
    <phoneticPr fontId="2"/>
  </si>
  <si>
    <t>システムベンダ名</t>
    <rPh sb="7" eb="8">
      <t>メイ</t>
    </rPh>
    <phoneticPr fontId="2"/>
  </si>
  <si>
    <t>患者と血液バッグのバーコード認証</t>
    <rPh sb="0" eb="2">
      <t>カンジャ</t>
    </rPh>
    <rPh sb="3" eb="5">
      <t>ケツエキ</t>
    </rPh>
    <rPh sb="14" eb="16">
      <t>ニンショウ</t>
    </rPh>
    <phoneticPr fontId="2"/>
  </si>
  <si>
    <t>分割製剤の管理に対応が可能か</t>
    <rPh sb="0" eb="2">
      <t>ブンカツ</t>
    </rPh>
    <rPh sb="2" eb="4">
      <t>セイザイ</t>
    </rPh>
    <rPh sb="5" eb="7">
      <t>カンリ</t>
    </rPh>
    <rPh sb="8" eb="10">
      <t>タイオウ</t>
    </rPh>
    <rPh sb="11" eb="13">
      <t>カノウ</t>
    </rPh>
    <phoneticPr fontId="4"/>
  </si>
  <si>
    <t>アルブミン製剤の管理に対応が可能か</t>
    <rPh sb="5" eb="7">
      <t>セイザイ</t>
    </rPh>
    <rPh sb="8" eb="10">
      <t>カンリ</t>
    </rPh>
    <rPh sb="11" eb="13">
      <t>タイオウ</t>
    </rPh>
    <rPh sb="14" eb="16">
      <t>カノウ</t>
    </rPh>
    <phoneticPr fontId="2"/>
  </si>
  <si>
    <t>輸血部（門）関連組織</t>
    <rPh sb="0" eb="2">
      <t>ユケツ</t>
    </rPh>
    <rPh sb="2" eb="3">
      <t>ブ</t>
    </rPh>
    <rPh sb="4" eb="5">
      <t>モン</t>
    </rPh>
    <rPh sb="6" eb="8">
      <t>カンレン</t>
    </rPh>
    <rPh sb="8" eb="10">
      <t>ソシキ</t>
    </rPh>
    <phoneticPr fontId="2"/>
  </si>
  <si>
    <t>輸血療法委員会の扱い</t>
    <rPh sb="0" eb="2">
      <t>ユケツ</t>
    </rPh>
    <rPh sb="2" eb="4">
      <t>リョウホウ</t>
    </rPh>
    <rPh sb="4" eb="7">
      <t>イインカイ</t>
    </rPh>
    <rPh sb="8" eb="9">
      <t>アツカ</t>
    </rPh>
    <phoneticPr fontId="2"/>
  </si>
  <si>
    <t>教授</t>
    <rPh sb="0" eb="2">
      <t>キョウジュ</t>
    </rPh>
    <phoneticPr fontId="2"/>
  </si>
  <si>
    <t>准教授</t>
    <rPh sb="0" eb="1">
      <t>ジュン</t>
    </rPh>
    <rPh sb="1" eb="3">
      <t>キョウジュ</t>
    </rPh>
    <phoneticPr fontId="2"/>
  </si>
  <si>
    <t>講師</t>
    <rPh sb="0" eb="2">
      <t>コウシ</t>
    </rPh>
    <phoneticPr fontId="2"/>
  </si>
  <si>
    <t>助教</t>
    <rPh sb="0" eb="1">
      <t>ジョ</t>
    </rPh>
    <rPh sb="1" eb="2">
      <t>キョウ</t>
    </rPh>
    <phoneticPr fontId="2"/>
  </si>
  <si>
    <t>医員</t>
    <rPh sb="0" eb="2">
      <t>イイン</t>
    </rPh>
    <phoneticPr fontId="2"/>
  </si>
  <si>
    <t>技師長（相当職）</t>
    <rPh sb="0" eb="3">
      <t>ギシチョウ</t>
    </rPh>
    <rPh sb="4" eb="6">
      <t>ソウトウ</t>
    </rPh>
    <rPh sb="6" eb="7">
      <t>ショク</t>
    </rPh>
    <phoneticPr fontId="2"/>
  </si>
  <si>
    <t>副技師長（相当職）</t>
    <rPh sb="0" eb="1">
      <t>フク</t>
    </rPh>
    <rPh sb="1" eb="4">
      <t>ギシチョウ</t>
    </rPh>
    <rPh sb="5" eb="7">
      <t>ソウトウ</t>
    </rPh>
    <rPh sb="7" eb="8">
      <t>ショク</t>
    </rPh>
    <phoneticPr fontId="2"/>
  </si>
  <si>
    <t>主任技師（相当職）</t>
    <rPh sb="0" eb="2">
      <t>シュニン</t>
    </rPh>
    <rPh sb="2" eb="4">
      <t>ギシ</t>
    </rPh>
    <rPh sb="5" eb="7">
      <t>ソウトウ</t>
    </rPh>
    <rPh sb="7" eb="8">
      <t>ショク</t>
    </rPh>
    <phoneticPr fontId="2"/>
  </si>
  <si>
    <t>常勤技師</t>
    <rPh sb="0" eb="2">
      <t>ジョウキン</t>
    </rPh>
    <rPh sb="2" eb="4">
      <t>ギシ</t>
    </rPh>
    <phoneticPr fontId="2"/>
  </si>
  <si>
    <t>非常勤技師（8時間勤務）</t>
    <rPh sb="0" eb="3">
      <t>ヒジョウキン</t>
    </rPh>
    <rPh sb="3" eb="5">
      <t>ギシ</t>
    </rPh>
    <rPh sb="7" eb="9">
      <t>ジカン</t>
    </rPh>
    <rPh sb="9" eb="11">
      <t>キンム</t>
    </rPh>
    <phoneticPr fontId="2"/>
  </si>
  <si>
    <t>非常勤技師（パートタイム）</t>
    <rPh sb="0" eb="3">
      <t>ヒジョウキン</t>
    </rPh>
    <rPh sb="3" eb="5">
      <t>ギシ</t>
    </rPh>
    <phoneticPr fontId="2"/>
  </si>
  <si>
    <t>合計技師数</t>
    <rPh sb="0" eb="2">
      <t>ゴウケイ</t>
    </rPh>
    <rPh sb="2" eb="4">
      <t>ギシ</t>
    </rPh>
    <rPh sb="4" eb="5">
      <t>スウ</t>
    </rPh>
    <phoneticPr fontId="2"/>
  </si>
  <si>
    <t>看護師長（相当職）</t>
    <rPh sb="0" eb="3">
      <t>カンゴシ</t>
    </rPh>
    <rPh sb="3" eb="4">
      <t>チョウ</t>
    </rPh>
    <rPh sb="5" eb="7">
      <t>ソウトウ</t>
    </rPh>
    <rPh sb="7" eb="8">
      <t>ショク</t>
    </rPh>
    <phoneticPr fontId="2"/>
  </si>
  <si>
    <t>副看護師長（相当職）</t>
    <rPh sb="0" eb="1">
      <t>フク</t>
    </rPh>
    <rPh sb="1" eb="4">
      <t>カンゴシ</t>
    </rPh>
    <rPh sb="4" eb="5">
      <t>チョウ</t>
    </rPh>
    <rPh sb="6" eb="8">
      <t>ソウトウ</t>
    </rPh>
    <rPh sb="8" eb="9">
      <t>ショク</t>
    </rPh>
    <phoneticPr fontId="2"/>
  </si>
  <si>
    <t>看護師</t>
    <rPh sb="0" eb="3">
      <t>カンゴシ</t>
    </rPh>
    <phoneticPr fontId="2"/>
  </si>
  <si>
    <t>合計看護師数</t>
    <rPh sb="0" eb="2">
      <t>ゴウケイ</t>
    </rPh>
    <rPh sb="2" eb="5">
      <t>カンゴシ</t>
    </rPh>
    <rPh sb="5" eb="6">
      <t>スウ</t>
    </rPh>
    <phoneticPr fontId="2"/>
  </si>
  <si>
    <t>回数/年</t>
    <rPh sb="0" eb="2">
      <t>カイスウ</t>
    </rPh>
    <rPh sb="3" eb="4">
      <t>ネン</t>
    </rPh>
    <phoneticPr fontId="2"/>
  </si>
  <si>
    <t>合計時間（ｈ）</t>
    <rPh sb="0" eb="2">
      <t>ゴウケイ</t>
    </rPh>
    <rPh sb="2" eb="4">
      <t>ジカン</t>
    </rPh>
    <phoneticPr fontId="2"/>
  </si>
  <si>
    <t>講義合計時間（ｈ）</t>
    <rPh sb="0" eb="2">
      <t>コウギ</t>
    </rPh>
    <rPh sb="2" eb="4">
      <t>ゴウケイ</t>
    </rPh>
    <rPh sb="4" eb="6">
      <t>ジカン</t>
    </rPh>
    <phoneticPr fontId="2"/>
  </si>
  <si>
    <t>担当者</t>
    <rPh sb="0" eb="3">
      <t>タントウシャ</t>
    </rPh>
    <phoneticPr fontId="2"/>
  </si>
  <si>
    <t>実習合計時間（ｈ）</t>
    <rPh sb="0" eb="2">
      <t>ジッシュウ</t>
    </rPh>
    <rPh sb="2" eb="4">
      <t>ゴウケイ</t>
    </rPh>
    <rPh sb="4" eb="6">
      <t>ジカン</t>
    </rPh>
    <phoneticPr fontId="2"/>
  </si>
  <si>
    <t>輸血認定医の研修施設</t>
    <rPh sb="0" eb="2">
      <t>ユケツ</t>
    </rPh>
    <rPh sb="2" eb="4">
      <t>ニンテイ</t>
    </rPh>
    <rPh sb="4" eb="5">
      <t>イ</t>
    </rPh>
    <rPh sb="6" eb="8">
      <t>ケンシュウ</t>
    </rPh>
    <rPh sb="8" eb="10">
      <t>シセツ</t>
    </rPh>
    <phoneticPr fontId="2"/>
  </si>
  <si>
    <t>認定輸血技師の研修施設</t>
    <rPh sb="0" eb="2">
      <t>ニンテイ</t>
    </rPh>
    <rPh sb="2" eb="4">
      <t>ユケツ</t>
    </rPh>
    <rPh sb="4" eb="6">
      <t>ギシ</t>
    </rPh>
    <rPh sb="7" eb="9">
      <t>ケンシュウ</t>
    </rPh>
    <rPh sb="9" eb="11">
      <t>シセツ</t>
    </rPh>
    <phoneticPr fontId="2"/>
  </si>
  <si>
    <t>研修受け入れ人数</t>
    <rPh sb="0" eb="2">
      <t>ケンシュウ</t>
    </rPh>
    <rPh sb="2" eb="3">
      <t>ウ</t>
    </rPh>
    <rPh sb="4" eb="5">
      <t>イ</t>
    </rPh>
    <rPh sb="6" eb="8">
      <t>ニンズウ</t>
    </rPh>
    <phoneticPr fontId="2"/>
  </si>
  <si>
    <t>輸血専任技師数（常勤）</t>
    <rPh sb="0" eb="2">
      <t>ユケツ</t>
    </rPh>
    <rPh sb="2" eb="4">
      <t>センニン</t>
    </rPh>
    <rPh sb="4" eb="6">
      <t>ギシ</t>
    </rPh>
    <rPh sb="6" eb="7">
      <t>スウ</t>
    </rPh>
    <rPh sb="8" eb="10">
      <t>ジョウキン</t>
    </rPh>
    <phoneticPr fontId="2"/>
  </si>
  <si>
    <t>輸血専任技師数（非常勤）</t>
    <rPh sb="0" eb="2">
      <t>ユケツ</t>
    </rPh>
    <rPh sb="2" eb="4">
      <t>センニン</t>
    </rPh>
    <rPh sb="4" eb="6">
      <t>ギシ</t>
    </rPh>
    <rPh sb="6" eb="7">
      <t>スウ</t>
    </rPh>
    <rPh sb="8" eb="11">
      <t>ヒジョウキン</t>
    </rPh>
    <phoneticPr fontId="2"/>
  </si>
  <si>
    <t>その他の技師数（常勤）</t>
    <rPh sb="2" eb="3">
      <t>タ</t>
    </rPh>
    <rPh sb="4" eb="6">
      <t>ギシ</t>
    </rPh>
    <rPh sb="6" eb="7">
      <t>スウ</t>
    </rPh>
    <rPh sb="8" eb="10">
      <t>ジョウキン</t>
    </rPh>
    <phoneticPr fontId="2"/>
  </si>
  <si>
    <t>その他の技師数（非常勤）</t>
    <rPh sb="2" eb="3">
      <t>タ</t>
    </rPh>
    <rPh sb="4" eb="6">
      <t>ギシ</t>
    </rPh>
    <rPh sb="6" eb="7">
      <t>スウ</t>
    </rPh>
    <rPh sb="8" eb="11">
      <t>ヒジョウキン</t>
    </rPh>
    <phoneticPr fontId="2"/>
  </si>
  <si>
    <t>開始時刻</t>
    <rPh sb="0" eb="2">
      <t>カイシ</t>
    </rPh>
    <rPh sb="2" eb="4">
      <t>ジコク</t>
    </rPh>
    <phoneticPr fontId="2"/>
  </si>
  <si>
    <t>終了時刻</t>
    <rPh sb="0" eb="2">
      <t>シュウリョウ</t>
    </rPh>
    <rPh sb="2" eb="4">
      <t>ジコク</t>
    </rPh>
    <phoneticPr fontId="2"/>
  </si>
  <si>
    <t>血液型</t>
    <rPh sb="0" eb="3">
      <t>ケツエキガタ</t>
    </rPh>
    <phoneticPr fontId="2"/>
  </si>
  <si>
    <t>不規則抗体</t>
    <rPh sb="0" eb="3">
      <t>フキソク</t>
    </rPh>
    <rPh sb="3" eb="5">
      <t>コウタイ</t>
    </rPh>
    <phoneticPr fontId="2"/>
  </si>
  <si>
    <t>RCC・FFPの発注と受領</t>
    <rPh sb="8" eb="10">
      <t>ハッチュウ</t>
    </rPh>
    <rPh sb="11" eb="13">
      <t>ジュリョウ</t>
    </rPh>
    <phoneticPr fontId="2"/>
  </si>
  <si>
    <t>血小板の発注と受領</t>
    <rPh sb="0" eb="3">
      <t>ケッショウバン</t>
    </rPh>
    <rPh sb="4" eb="6">
      <t>ハッチュウ</t>
    </rPh>
    <rPh sb="7" eb="9">
      <t>ジュリョウ</t>
    </rPh>
    <phoneticPr fontId="2"/>
  </si>
  <si>
    <t>製剤の出庫処理</t>
    <rPh sb="0" eb="2">
      <t>セイザイ</t>
    </rPh>
    <rPh sb="3" eb="5">
      <t>シュッコ</t>
    </rPh>
    <rPh sb="5" eb="7">
      <t>ショリ</t>
    </rPh>
    <phoneticPr fontId="2"/>
  </si>
  <si>
    <t>放射線照射</t>
    <rPh sb="0" eb="3">
      <t>ホウシャセン</t>
    </rPh>
    <rPh sb="3" eb="5">
      <t>ショウシャ</t>
    </rPh>
    <phoneticPr fontId="2"/>
  </si>
  <si>
    <t>血液型未検査患者における医師の血液型検査</t>
    <rPh sb="0" eb="3">
      <t>ケツエキカタ</t>
    </rPh>
    <rPh sb="3" eb="6">
      <t>ミケンサ</t>
    </rPh>
    <rPh sb="6" eb="8">
      <t>カンジャ</t>
    </rPh>
    <rPh sb="12" eb="14">
      <t>イシ</t>
    </rPh>
    <rPh sb="15" eb="20">
      <t>ケツエキカタケンサ</t>
    </rPh>
    <phoneticPr fontId="5"/>
  </si>
  <si>
    <t>単位</t>
    <rPh sb="0" eb="2">
      <t>タンイ</t>
    </rPh>
    <phoneticPr fontId="2"/>
  </si>
  <si>
    <t>200ｍL由来製剤</t>
    <rPh sb="5" eb="7">
      <t>ユライ</t>
    </rPh>
    <rPh sb="7" eb="9">
      <t>セイザイ</t>
    </rPh>
    <phoneticPr fontId="3"/>
  </si>
  <si>
    <t>400ｍL由来製剤</t>
    <rPh sb="5" eb="7">
      <t>ユライ</t>
    </rPh>
    <rPh sb="7" eb="9">
      <t>セイザイ</t>
    </rPh>
    <phoneticPr fontId="3"/>
  </si>
  <si>
    <t>アルブミン製剤使用量（ｇ）</t>
    <rPh sb="5" eb="7">
      <t>セイザイ</t>
    </rPh>
    <rPh sb="7" eb="10">
      <t>シヨウリョウ</t>
    </rPh>
    <phoneticPr fontId="2"/>
  </si>
  <si>
    <t>FFP/RBC</t>
    <phoneticPr fontId="2"/>
  </si>
  <si>
    <t>Alb/3/RBC</t>
    <phoneticPr fontId="2"/>
  </si>
  <si>
    <t>赤血球製剤（人）
（自己血を除く）</t>
    <rPh sb="0" eb="3">
      <t>セッケッキュウ</t>
    </rPh>
    <rPh sb="3" eb="5">
      <t>セイザイ</t>
    </rPh>
    <rPh sb="6" eb="7">
      <t>ニン</t>
    </rPh>
    <rPh sb="10" eb="12">
      <t>ジコ</t>
    </rPh>
    <rPh sb="12" eb="13">
      <t>ケツ</t>
    </rPh>
    <rPh sb="14" eb="15">
      <t>ノゾ</t>
    </rPh>
    <phoneticPr fontId="3"/>
  </si>
  <si>
    <t>血小板製剤
（人）</t>
    <rPh sb="0" eb="3">
      <t>ケッショウバン</t>
    </rPh>
    <rPh sb="3" eb="5">
      <t>セイザイ</t>
    </rPh>
    <rPh sb="7" eb="8">
      <t>ニン</t>
    </rPh>
    <phoneticPr fontId="3"/>
  </si>
  <si>
    <t>採血場所</t>
    <rPh sb="0" eb="2">
      <t>サイケツ</t>
    </rPh>
    <rPh sb="2" eb="4">
      <t>バショ</t>
    </rPh>
    <phoneticPr fontId="4"/>
  </si>
  <si>
    <t>採血担当</t>
    <rPh sb="0" eb="2">
      <t>サイケツ</t>
    </rPh>
    <rPh sb="2" eb="4">
      <t>タントウ</t>
    </rPh>
    <phoneticPr fontId="4"/>
  </si>
  <si>
    <t>全血保管</t>
    <rPh sb="0" eb="1">
      <t>ゼン</t>
    </rPh>
    <rPh sb="1" eb="2">
      <t>ケツ</t>
    </rPh>
    <rPh sb="2" eb="4">
      <t>ホカン</t>
    </rPh>
    <phoneticPr fontId="3"/>
  </si>
  <si>
    <t>MAP+FFP保管</t>
    <rPh sb="7" eb="9">
      <t>ホカン</t>
    </rPh>
    <phoneticPr fontId="4"/>
  </si>
  <si>
    <t>その他の保管</t>
    <rPh sb="2" eb="3">
      <t>タ</t>
    </rPh>
    <rPh sb="4" eb="6">
      <t>ホカン</t>
    </rPh>
    <phoneticPr fontId="4"/>
  </si>
  <si>
    <t>自己血用専用保冷庫</t>
    <rPh sb="0" eb="2">
      <t>ジコ</t>
    </rPh>
    <rPh sb="2" eb="3">
      <t>ケツ</t>
    </rPh>
    <rPh sb="3" eb="4">
      <t>ヨウ</t>
    </rPh>
    <rPh sb="4" eb="6">
      <t>センヨウ</t>
    </rPh>
    <rPh sb="6" eb="7">
      <t>ホ</t>
    </rPh>
    <rPh sb="7" eb="8">
      <t>レイ</t>
    </rPh>
    <rPh sb="8" eb="9">
      <t>コ</t>
    </rPh>
    <phoneticPr fontId="4"/>
  </si>
  <si>
    <t>ウイルス感染者の自己血</t>
    <rPh sb="4" eb="6">
      <t>カンセン</t>
    </rPh>
    <rPh sb="6" eb="7">
      <t>シャ</t>
    </rPh>
    <rPh sb="8" eb="10">
      <t>ジコ</t>
    </rPh>
    <rPh sb="10" eb="11">
      <t>ケツ</t>
    </rPh>
    <phoneticPr fontId="4"/>
  </si>
  <si>
    <t>200mL以内</t>
    <rPh sb="5" eb="7">
      <t>イナイ</t>
    </rPh>
    <phoneticPr fontId="4"/>
  </si>
  <si>
    <t>その他の自己血関連業務</t>
    <rPh sb="2" eb="3">
      <t>タ</t>
    </rPh>
    <rPh sb="4" eb="7">
      <t>ジコケツ</t>
    </rPh>
    <rPh sb="7" eb="9">
      <t>カンレン</t>
    </rPh>
    <rPh sb="9" eb="11">
      <t>ギョウム</t>
    </rPh>
    <phoneticPr fontId="4"/>
  </si>
  <si>
    <t>件数</t>
    <rPh sb="0" eb="2">
      <t>ケンスウ</t>
    </rPh>
    <phoneticPr fontId="5"/>
  </si>
  <si>
    <t>同種血小板</t>
    <rPh sb="0" eb="2">
      <t>ドウシュ</t>
    </rPh>
    <rPh sb="2" eb="5">
      <t>ケッショウバン</t>
    </rPh>
    <phoneticPr fontId="4"/>
  </si>
  <si>
    <t>自己血小板</t>
    <rPh sb="0" eb="2">
      <t>ジコ</t>
    </rPh>
    <rPh sb="2" eb="5">
      <t>ケッショウバン</t>
    </rPh>
    <phoneticPr fontId="4"/>
  </si>
  <si>
    <t>顆粒球</t>
    <rPh sb="0" eb="2">
      <t>カリュウ</t>
    </rPh>
    <rPh sb="2" eb="3">
      <t>キュウ</t>
    </rPh>
    <phoneticPr fontId="4"/>
  </si>
  <si>
    <t>血漿</t>
    <rPh sb="0" eb="2">
      <t>ケッショウ</t>
    </rPh>
    <phoneticPr fontId="3"/>
  </si>
  <si>
    <t>血漿交換</t>
    <rPh sb="0" eb="2">
      <t>ケッショウ</t>
    </rPh>
    <rPh sb="2" eb="4">
      <t>コウカン</t>
    </rPh>
    <phoneticPr fontId="4"/>
  </si>
  <si>
    <t>血漿除去</t>
    <rPh sb="0" eb="2">
      <t>ケッショウ</t>
    </rPh>
    <rPh sb="2" eb="4">
      <t>ジョキョ</t>
    </rPh>
    <phoneticPr fontId="4"/>
  </si>
  <si>
    <t>細胞除去</t>
    <rPh sb="0" eb="2">
      <t>サイボウ</t>
    </rPh>
    <rPh sb="2" eb="4">
      <t>ジョキョ</t>
    </rPh>
    <phoneticPr fontId="4"/>
  </si>
  <si>
    <t>輸血部の協力業務</t>
    <rPh sb="0" eb="3">
      <t>ユケツブ</t>
    </rPh>
    <rPh sb="4" eb="6">
      <t>キョウリョク</t>
    </rPh>
    <rPh sb="6" eb="8">
      <t>ギョウム</t>
    </rPh>
    <phoneticPr fontId="4"/>
  </si>
  <si>
    <t>回数</t>
    <rPh sb="0" eb="2">
      <t>カイスウ</t>
    </rPh>
    <phoneticPr fontId="4"/>
  </si>
  <si>
    <t>（採取）回数</t>
    <rPh sb="1" eb="3">
      <t>サイシュ</t>
    </rPh>
    <rPh sb="4" eb="6">
      <t>カイスウ</t>
    </rPh>
    <phoneticPr fontId="4"/>
  </si>
  <si>
    <t>患者数</t>
    <rPh sb="0" eb="3">
      <t>カンジャスウ</t>
    </rPh>
    <phoneticPr fontId="2"/>
  </si>
  <si>
    <t>項目名</t>
    <rPh sb="0" eb="2">
      <t>コウモク</t>
    </rPh>
    <rPh sb="2" eb="3">
      <t>メイ</t>
    </rPh>
    <phoneticPr fontId="2"/>
  </si>
  <si>
    <t>Rh(D因子)</t>
    <rPh sb="4" eb="6">
      <t>インシ</t>
    </rPh>
    <phoneticPr fontId="4"/>
  </si>
  <si>
    <t>交差試験
（バッグ数）</t>
    <rPh sb="9" eb="10">
      <t>カズ</t>
    </rPh>
    <phoneticPr fontId="4"/>
  </si>
  <si>
    <t>Ａ型転移酵素</t>
    <rPh sb="1" eb="2">
      <t>カタ</t>
    </rPh>
    <rPh sb="2" eb="4">
      <t>テンイ</t>
    </rPh>
    <rPh sb="4" eb="6">
      <t>コウソ</t>
    </rPh>
    <phoneticPr fontId="4"/>
  </si>
  <si>
    <t>Ｂ型転移酵素</t>
    <rPh sb="1" eb="2">
      <t>カタ</t>
    </rPh>
    <rPh sb="2" eb="4">
      <t>テンイ</t>
    </rPh>
    <rPh sb="4" eb="6">
      <t>コウソ</t>
    </rPh>
    <phoneticPr fontId="4"/>
  </si>
  <si>
    <t>その他のRh因子</t>
    <rPh sb="2" eb="3">
      <t>タ</t>
    </rPh>
    <phoneticPr fontId="4"/>
  </si>
  <si>
    <t>ﾒﾁﾙｾﾙﾛｰｽ培地</t>
    <rPh sb="8" eb="10">
      <t>バイチ</t>
    </rPh>
    <phoneticPr fontId="4"/>
  </si>
  <si>
    <t>FCM法</t>
    <rPh sb="3" eb="4">
      <t>ホウ</t>
    </rPh>
    <phoneticPr fontId="4"/>
  </si>
  <si>
    <t>名称</t>
    <rPh sb="0" eb="2">
      <t>メイショウ</t>
    </rPh>
    <phoneticPr fontId="2"/>
  </si>
  <si>
    <t>RCC</t>
    <phoneticPr fontId="2"/>
  </si>
  <si>
    <t>FFP</t>
    <phoneticPr fontId="2"/>
  </si>
  <si>
    <t>PC</t>
    <phoneticPr fontId="2"/>
  </si>
  <si>
    <t>HLA-PC</t>
    <phoneticPr fontId="2"/>
  </si>
  <si>
    <t>学会認定</t>
    <rPh sb="0" eb="2">
      <t>ガッカイ</t>
    </rPh>
    <rPh sb="2" eb="4">
      <t>ニンテイ</t>
    </rPh>
    <phoneticPr fontId="2"/>
  </si>
  <si>
    <t>認定医数</t>
    <rPh sb="0" eb="2">
      <t>ニンテイ</t>
    </rPh>
    <rPh sb="2" eb="3">
      <t>イ</t>
    </rPh>
    <rPh sb="3" eb="4">
      <t>スウ</t>
    </rPh>
    <phoneticPr fontId="2"/>
  </si>
  <si>
    <t>小グループ</t>
    <rPh sb="0" eb="1">
      <t>ショウ</t>
    </rPh>
    <phoneticPr fontId="2"/>
  </si>
  <si>
    <t>講義</t>
    <rPh sb="0" eb="2">
      <t>コウギ</t>
    </rPh>
    <phoneticPr fontId="2"/>
  </si>
  <si>
    <t>実習</t>
    <rPh sb="0" eb="2">
      <t>ジッシュウ</t>
    </rPh>
    <phoneticPr fontId="2"/>
  </si>
  <si>
    <t>学年対象</t>
    <rPh sb="0" eb="2">
      <t>ガクネン</t>
    </rPh>
    <rPh sb="2" eb="4">
      <t>タイショウ</t>
    </rPh>
    <phoneticPr fontId="2"/>
  </si>
  <si>
    <t>担当者</t>
    <rPh sb="0" eb="3">
      <t>タントウシャ</t>
    </rPh>
    <phoneticPr fontId="2"/>
  </si>
  <si>
    <t>医学部医学科</t>
    <rPh sb="0" eb="2">
      <t>イガク</t>
    </rPh>
    <rPh sb="2" eb="3">
      <t>ブ</t>
    </rPh>
    <rPh sb="3" eb="6">
      <t>イガクカ</t>
    </rPh>
    <phoneticPr fontId="2"/>
  </si>
  <si>
    <t>医学部保健衛生学科等・医療短大等学生</t>
    <rPh sb="0" eb="2">
      <t>イガク</t>
    </rPh>
    <rPh sb="2" eb="3">
      <t>ブ</t>
    </rPh>
    <rPh sb="3" eb="5">
      <t>ホケン</t>
    </rPh>
    <rPh sb="5" eb="7">
      <t>エイセイ</t>
    </rPh>
    <rPh sb="7" eb="9">
      <t>ガッカ</t>
    </rPh>
    <rPh sb="9" eb="10">
      <t>トウ</t>
    </rPh>
    <rPh sb="11" eb="13">
      <t>イリョウ</t>
    </rPh>
    <rPh sb="13" eb="15">
      <t>タンダイ</t>
    </rPh>
    <rPh sb="15" eb="16">
      <t>トウ</t>
    </rPh>
    <rPh sb="16" eb="18">
      <t>ガクセイ</t>
    </rPh>
    <phoneticPr fontId="2"/>
  </si>
  <si>
    <t>講義</t>
    <rPh sb="0" eb="2">
      <t>コウギ</t>
    </rPh>
    <phoneticPr fontId="2"/>
  </si>
  <si>
    <t>新卒医師</t>
    <rPh sb="0" eb="2">
      <t>シンソツ</t>
    </rPh>
    <rPh sb="2" eb="4">
      <t>イシ</t>
    </rPh>
    <phoneticPr fontId="2"/>
  </si>
  <si>
    <t>全体</t>
    <rPh sb="0" eb="2">
      <t>ゼンタイ</t>
    </rPh>
    <phoneticPr fontId="2"/>
  </si>
  <si>
    <t>看護師</t>
    <rPh sb="0" eb="3">
      <t>カンゴシ</t>
    </rPh>
    <phoneticPr fontId="2"/>
  </si>
  <si>
    <t>その他看護師対象</t>
    <rPh sb="2" eb="3">
      <t>タ</t>
    </rPh>
    <rPh sb="3" eb="6">
      <t>カンゴシ</t>
    </rPh>
    <rPh sb="6" eb="8">
      <t>タイショウ</t>
    </rPh>
    <phoneticPr fontId="2"/>
  </si>
  <si>
    <t>学会認定看護師の研修施設</t>
    <rPh sb="0" eb="2">
      <t>ガッカイ</t>
    </rPh>
    <rPh sb="2" eb="4">
      <t>ニンテイ</t>
    </rPh>
    <rPh sb="4" eb="7">
      <t>カンゴシ</t>
    </rPh>
    <rPh sb="8" eb="10">
      <t>ケンシュウ</t>
    </rPh>
    <rPh sb="10" eb="12">
      <t>シセツ</t>
    </rPh>
    <phoneticPr fontId="2"/>
  </si>
  <si>
    <t>夜間勤務</t>
    <rPh sb="0" eb="2">
      <t>ヤカン</t>
    </rPh>
    <rPh sb="2" eb="4">
      <t>キンム</t>
    </rPh>
    <phoneticPr fontId="2"/>
  </si>
  <si>
    <t>休日勤務</t>
    <rPh sb="0" eb="2">
      <t>キュウジツ</t>
    </rPh>
    <rPh sb="2" eb="4">
      <t>キンム</t>
    </rPh>
    <phoneticPr fontId="2"/>
  </si>
  <si>
    <t>FFP-LR-Ap(450mL)</t>
  </si>
  <si>
    <t>部（門）長等</t>
    <rPh sb="0" eb="1">
      <t>ブ</t>
    </rPh>
    <rPh sb="2" eb="3">
      <t>モン</t>
    </rPh>
    <rPh sb="4" eb="6">
      <t>ナガラ</t>
    </rPh>
    <phoneticPr fontId="2"/>
  </si>
  <si>
    <t>部（門）長等</t>
    <rPh sb="0" eb="1">
      <t>ブ</t>
    </rPh>
    <rPh sb="2" eb="3">
      <t>モン</t>
    </rPh>
    <rPh sb="4" eb="6">
      <t>ナガラ</t>
    </rPh>
    <rPh sb="5" eb="6">
      <t>トウ</t>
    </rPh>
    <phoneticPr fontId="1"/>
  </si>
  <si>
    <t>その他特殊検査</t>
    <rPh sb="2" eb="3">
      <t>タ</t>
    </rPh>
    <rPh sb="3" eb="5">
      <t>トクシュ</t>
    </rPh>
    <rPh sb="5" eb="7">
      <t>ケンサ</t>
    </rPh>
    <phoneticPr fontId="1"/>
  </si>
  <si>
    <t>特殊業務</t>
    <rPh sb="0" eb="2">
      <t>トクシュ</t>
    </rPh>
    <rPh sb="2" eb="4">
      <t>ギョウム</t>
    </rPh>
    <phoneticPr fontId="1"/>
  </si>
  <si>
    <t>血液製剤の廃棄</t>
    <rPh sb="0" eb="2">
      <t>ケツエキ</t>
    </rPh>
    <rPh sb="2" eb="4">
      <t>セイザイ</t>
    </rPh>
    <rPh sb="5" eb="7">
      <t>ハイキ</t>
    </rPh>
    <phoneticPr fontId="1"/>
  </si>
  <si>
    <t>コンピュータの利用状況</t>
    <rPh sb="7" eb="9">
      <t>リヨウ</t>
    </rPh>
    <rPh sb="9" eb="11">
      <t>ジョウキョウ</t>
    </rPh>
    <phoneticPr fontId="1"/>
  </si>
  <si>
    <t>施設概要</t>
    <rPh sb="0" eb="2">
      <t>シセツ</t>
    </rPh>
    <rPh sb="2" eb="4">
      <t>ガイヨウ</t>
    </rPh>
    <phoneticPr fontId="1"/>
  </si>
  <si>
    <t>（円）</t>
    <rPh sb="1" eb="2">
      <t>エン</t>
    </rPh>
    <phoneticPr fontId="1"/>
  </si>
  <si>
    <t>（％）</t>
    <phoneticPr fontId="1"/>
  </si>
  <si>
    <t>（％）</t>
    <phoneticPr fontId="1"/>
  </si>
  <si>
    <t>全赤血球製剤廃棄金額</t>
    <rPh sb="8" eb="10">
      <t>キンガク</t>
    </rPh>
    <phoneticPr fontId="3"/>
  </si>
  <si>
    <t>全赤血球製剤廃棄率</t>
    <phoneticPr fontId="1"/>
  </si>
  <si>
    <t>新鮮凍結血漿廃棄金額</t>
    <rPh sb="8" eb="10">
      <t>キンガク</t>
    </rPh>
    <phoneticPr fontId="3"/>
  </si>
  <si>
    <t>新鮮凍結血漿廃棄率</t>
    <phoneticPr fontId="1"/>
  </si>
  <si>
    <t>濃厚血小板廃棄金額</t>
    <rPh sb="7" eb="9">
      <t>キンガク</t>
    </rPh>
    <phoneticPr fontId="3"/>
  </si>
  <si>
    <t>濃厚血小板廃棄率</t>
    <phoneticPr fontId="1"/>
  </si>
  <si>
    <t>赤血球製剤（自己血を除く）</t>
    <rPh sb="0" eb="3">
      <t>セッケッキュウ</t>
    </rPh>
    <rPh sb="3" eb="5">
      <t>セイザイ</t>
    </rPh>
    <rPh sb="6" eb="8">
      <t>ジコ</t>
    </rPh>
    <rPh sb="8" eb="9">
      <t>ケツ</t>
    </rPh>
    <rPh sb="10" eb="11">
      <t>ノゾ</t>
    </rPh>
    <phoneticPr fontId="3"/>
  </si>
  <si>
    <t>血小板製剤</t>
    <rPh sb="0" eb="3">
      <t>ケッショウバン</t>
    </rPh>
    <rPh sb="3" eb="5">
      <t>セイザイ</t>
    </rPh>
    <phoneticPr fontId="3"/>
  </si>
  <si>
    <t>アルブミン製剤使用量</t>
    <rPh sb="5" eb="7">
      <t>セイザイ</t>
    </rPh>
    <rPh sb="7" eb="10">
      <t>シヨウリョウ</t>
    </rPh>
    <phoneticPr fontId="2"/>
  </si>
  <si>
    <t>（ｇ）</t>
    <phoneticPr fontId="1"/>
  </si>
  <si>
    <t>開始時刻（mm:ss）</t>
    <rPh sb="0" eb="2">
      <t>カイシ</t>
    </rPh>
    <rPh sb="2" eb="4">
      <t>ジコク</t>
    </rPh>
    <phoneticPr fontId="2"/>
  </si>
  <si>
    <t>終了時刻（mm:ss）</t>
    <rPh sb="0" eb="2">
      <t>シュウリョウ</t>
    </rPh>
    <rPh sb="2" eb="4">
      <t>ジコク</t>
    </rPh>
    <phoneticPr fontId="2"/>
  </si>
  <si>
    <t>夜間・休日の輸血業務体制</t>
    <rPh sb="0" eb="2">
      <t>ヤカン</t>
    </rPh>
    <rPh sb="3" eb="5">
      <t>キュウジツ</t>
    </rPh>
    <rPh sb="6" eb="8">
      <t>ユケツ</t>
    </rPh>
    <rPh sb="8" eb="10">
      <t>ギョウム</t>
    </rPh>
    <rPh sb="10" eb="12">
      <t>タイセイ</t>
    </rPh>
    <phoneticPr fontId="2"/>
  </si>
  <si>
    <t>○</t>
    <phoneticPr fontId="1"/>
  </si>
  <si>
    <t>×</t>
    <phoneticPr fontId="1"/>
  </si>
  <si>
    <t>分けて管理しない</t>
    <rPh sb="0" eb="1">
      <t>ワ</t>
    </rPh>
    <rPh sb="3" eb="5">
      <t>カンリ</t>
    </rPh>
    <phoneticPr fontId="1"/>
  </si>
  <si>
    <t>採血しない</t>
    <rPh sb="0" eb="2">
      <t>サイケツ</t>
    </rPh>
    <phoneticPr fontId="1"/>
  </si>
  <si>
    <t>感染症専用保冷庫で管理</t>
    <rPh sb="0" eb="3">
      <t>カンセンショウ</t>
    </rPh>
    <rPh sb="3" eb="5">
      <t>センヨウ</t>
    </rPh>
    <rPh sb="5" eb="8">
      <t>ホレイコ</t>
    </rPh>
    <rPh sb="9" eb="11">
      <t>カンリ</t>
    </rPh>
    <phoneticPr fontId="1"/>
  </si>
  <si>
    <t>自己血専用保冷庫の棚で管理</t>
    <rPh sb="0" eb="3">
      <t>ジコケツ</t>
    </rPh>
    <rPh sb="3" eb="5">
      <t>センヨウ</t>
    </rPh>
    <rPh sb="5" eb="8">
      <t>ホレイコ</t>
    </rPh>
    <rPh sb="9" eb="10">
      <t>タナ</t>
    </rPh>
    <rPh sb="11" eb="13">
      <t>カンリ</t>
    </rPh>
    <phoneticPr fontId="1"/>
  </si>
  <si>
    <t>教員</t>
    <rPh sb="0" eb="2">
      <t>キョウイン</t>
    </rPh>
    <phoneticPr fontId="1"/>
  </si>
  <si>
    <t>技師</t>
    <rPh sb="0" eb="2">
      <t>ギシ</t>
    </rPh>
    <phoneticPr fontId="1"/>
  </si>
  <si>
    <t>教員＋技師</t>
    <rPh sb="0" eb="2">
      <t>キョウイン</t>
    </rPh>
    <rPh sb="3" eb="5">
      <t>ギシ</t>
    </rPh>
    <phoneticPr fontId="1"/>
  </si>
  <si>
    <t>その他</t>
    <rPh sb="2" eb="3">
      <t>タ</t>
    </rPh>
    <phoneticPr fontId="1"/>
  </si>
  <si>
    <t>○</t>
    <phoneticPr fontId="1"/>
  </si>
  <si>
    <t>×</t>
    <phoneticPr fontId="1"/>
  </si>
  <si>
    <t>当直</t>
    <rPh sb="0" eb="2">
      <t>トウチョク</t>
    </rPh>
    <phoneticPr fontId="1"/>
  </si>
  <si>
    <t>夜勤</t>
    <rPh sb="0" eb="2">
      <t>ヤキン</t>
    </rPh>
    <phoneticPr fontId="1"/>
  </si>
  <si>
    <t>変則勤務</t>
    <rPh sb="0" eb="2">
      <t>ヘンソク</t>
    </rPh>
    <rPh sb="2" eb="4">
      <t>キンム</t>
    </rPh>
    <phoneticPr fontId="1"/>
  </si>
  <si>
    <t>オンオール</t>
    <phoneticPr fontId="1"/>
  </si>
  <si>
    <t>非番</t>
    <rPh sb="0" eb="2">
      <t>ヒバン</t>
    </rPh>
    <phoneticPr fontId="1"/>
  </si>
  <si>
    <t>日勤</t>
    <rPh sb="0" eb="2">
      <t>ニッキン</t>
    </rPh>
    <phoneticPr fontId="1"/>
  </si>
  <si>
    <t>半日勤務</t>
    <rPh sb="0" eb="2">
      <t>ハンニチ</t>
    </rPh>
    <rPh sb="2" eb="4">
      <t>キンム</t>
    </rPh>
    <phoneticPr fontId="1"/>
  </si>
  <si>
    <t>（本）</t>
    <rPh sb="1" eb="2">
      <t>ホン</t>
    </rPh>
    <phoneticPr fontId="1"/>
  </si>
  <si>
    <t>（件）</t>
    <rPh sb="1" eb="2">
      <t>ケン</t>
    </rPh>
    <phoneticPr fontId="1"/>
  </si>
  <si>
    <t>（一晩あたり）</t>
    <rPh sb="1" eb="3">
      <t>ヒトバン</t>
    </rPh>
    <phoneticPr fontId="1"/>
  </si>
  <si>
    <t>夜間勤務者数</t>
    <rPh sb="0" eb="2">
      <t>ヤカン</t>
    </rPh>
    <rPh sb="2" eb="4">
      <t>キンム</t>
    </rPh>
    <rPh sb="4" eb="5">
      <t>シャ</t>
    </rPh>
    <rPh sb="5" eb="6">
      <t>スウ</t>
    </rPh>
    <phoneticPr fontId="2"/>
  </si>
  <si>
    <t>○：認定</t>
    <rPh sb="2" eb="4">
      <t>ニンテイ</t>
    </rPh>
    <phoneticPr fontId="1"/>
  </si>
  <si>
    <t>（総数）</t>
    <rPh sb="1" eb="3">
      <t>ソウスウ</t>
    </rPh>
    <phoneticPr fontId="1"/>
  </si>
  <si>
    <t>○</t>
    <phoneticPr fontId="1"/>
  </si>
  <si>
    <t>×</t>
    <phoneticPr fontId="1"/>
  </si>
  <si>
    <t>○：専任</t>
    <rPh sb="2" eb="4">
      <t>センニン</t>
    </rPh>
    <phoneticPr fontId="1"/>
  </si>
  <si>
    <t>独立組織</t>
    <rPh sb="0" eb="2">
      <t>ドクリツ</t>
    </rPh>
    <rPh sb="2" eb="4">
      <t>ソシキ</t>
    </rPh>
    <phoneticPr fontId="1"/>
  </si>
  <si>
    <t>日直</t>
    <rPh sb="0" eb="2">
      <t>ニッチョク</t>
    </rPh>
    <phoneticPr fontId="1"/>
  </si>
  <si>
    <t>オンコール</t>
    <phoneticPr fontId="1"/>
  </si>
  <si>
    <t>（一日当たり）</t>
    <rPh sb="1" eb="3">
      <t>イチニチ</t>
    </rPh>
    <rPh sb="3" eb="4">
      <t>ア</t>
    </rPh>
    <phoneticPr fontId="1"/>
  </si>
  <si>
    <t>休日（日中）勤務者数</t>
    <rPh sb="0" eb="2">
      <t>キュウジツ</t>
    </rPh>
    <rPh sb="3" eb="5">
      <t>ニッチュウ</t>
    </rPh>
    <rPh sb="6" eb="8">
      <t>キンム</t>
    </rPh>
    <rPh sb="8" eb="9">
      <t>シャ</t>
    </rPh>
    <rPh sb="9" eb="10">
      <t>スウ</t>
    </rPh>
    <phoneticPr fontId="2"/>
  </si>
  <si>
    <t>振替休</t>
    <rPh sb="0" eb="2">
      <t>フリカエ</t>
    </rPh>
    <rPh sb="2" eb="3">
      <t>キュウ</t>
    </rPh>
    <phoneticPr fontId="1"/>
  </si>
  <si>
    <t>賃金（割増なし）</t>
    <rPh sb="0" eb="2">
      <t>チンギン</t>
    </rPh>
    <rPh sb="3" eb="5">
      <t>ワリマシ</t>
    </rPh>
    <phoneticPr fontId="1"/>
  </si>
  <si>
    <t>賃金（割増あり）</t>
    <rPh sb="0" eb="2">
      <t>チンギン</t>
    </rPh>
    <rPh sb="3" eb="5">
      <t>ワリマシ</t>
    </rPh>
    <phoneticPr fontId="1"/>
  </si>
  <si>
    <t>電話</t>
    <rPh sb="0" eb="2">
      <t>デンワ</t>
    </rPh>
    <phoneticPr fontId="2"/>
  </si>
  <si>
    <r>
      <t>輸血部門の占有面積（m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2"/>
        <charset val="128"/>
        <scheme val="minor"/>
      </rPr>
      <t>）</t>
    </r>
    <rPh sb="0" eb="2">
      <t>ユケツ</t>
    </rPh>
    <rPh sb="2" eb="4">
      <t>ブモン</t>
    </rPh>
    <rPh sb="5" eb="7">
      <t>センユウ</t>
    </rPh>
    <rPh sb="7" eb="9">
      <t>メンセキ</t>
    </rPh>
    <phoneticPr fontId="2"/>
  </si>
  <si>
    <t>大学名</t>
    <rPh sb="0" eb="3">
      <t>ダイガクメイ</t>
    </rPh>
    <phoneticPr fontId="4"/>
  </si>
  <si>
    <t>病院名</t>
    <rPh sb="0" eb="2">
      <t>ビョウイン</t>
    </rPh>
    <rPh sb="2" eb="3">
      <t>メイ</t>
    </rPh>
    <phoneticPr fontId="4"/>
  </si>
  <si>
    <t>病床数</t>
    <rPh sb="0" eb="2">
      <t>ビョウショウ</t>
    </rPh>
    <rPh sb="2" eb="3">
      <t>スウ</t>
    </rPh>
    <phoneticPr fontId="4"/>
  </si>
  <si>
    <t>輸血部門の名称</t>
    <rPh sb="0" eb="2">
      <t>ユケツ</t>
    </rPh>
    <rPh sb="2" eb="4">
      <t>ブモン</t>
    </rPh>
    <rPh sb="5" eb="7">
      <t>メイショウ</t>
    </rPh>
    <phoneticPr fontId="4"/>
  </si>
  <si>
    <r>
      <t>輸血部門の占有面積（m</t>
    </r>
    <r>
      <rPr>
        <vertAlign val="superscript"/>
        <sz val="11"/>
        <color indexed="8"/>
        <rFont val="ＭＳ Ｐ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>）</t>
    </r>
    <rPh sb="0" eb="2">
      <t>ユケツ</t>
    </rPh>
    <rPh sb="2" eb="4">
      <t>ブモン</t>
    </rPh>
    <rPh sb="5" eb="7">
      <t>センユウ</t>
    </rPh>
    <rPh sb="7" eb="9">
      <t>メンセキ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</si>
  <si>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</si>
  <si>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</si>
  <si>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電話（問合せ先）</t>
    <rPh sb="0" eb="2">
      <t>デンワ</t>
    </rPh>
    <rPh sb="3" eb="5">
      <t>トイアワ</t>
    </rPh>
    <rPh sb="6" eb="7">
      <t>サキ</t>
    </rPh>
    <phoneticPr fontId="4"/>
  </si>
  <si>
    <t>内線番号</t>
    <rPh sb="0" eb="2">
      <t>ナイセン</t>
    </rPh>
    <rPh sb="2" eb="4">
      <t>バンゴウ</t>
    </rPh>
    <phoneticPr fontId="4"/>
  </si>
  <si>
    <t>アンケート回答者</t>
    <rPh sb="5" eb="7">
      <t>カイトウ</t>
    </rPh>
    <rPh sb="7" eb="8">
      <t>シャ</t>
    </rPh>
    <phoneticPr fontId="4"/>
  </si>
  <si>
    <t>電子メールアドレス</t>
    <rPh sb="0" eb="2">
      <t>デンシ</t>
    </rPh>
    <phoneticPr fontId="4"/>
  </si>
  <si>
    <t>部長氏名</t>
    <rPh sb="0" eb="2">
      <t>ブチョウ</t>
    </rPh>
    <rPh sb="2" eb="4">
      <t>シメイ</t>
    </rPh>
    <phoneticPr fontId="4"/>
  </si>
  <si>
    <t>職名</t>
    <rPh sb="0" eb="2">
      <t>ショクメイ</t>
    </rPh>
    <phoneticPr fontId="4"/>
  </si>
  <si>
    <t>専任</t>
    <rPh sb="0" eb="2">
      <t>センニン</t>
    </rPh>
    <phoneticPr fontId="7"/>
  </si>
  <si>
    <t>副部長氏名</t>
    <rPh sb="0" eb="3">
      <t>フクブチョウ</t>
    </rPh>
    <rPh sb="3" eb="5">
      <t>シメイ</t>
    </rPh>
    <phoneticPr fontId="4"/>
  </si>
  <si>
    <t>教員数</t>
    <rPh sb="0" eb="2">
      <t>キョウイン</t>
    </rPh>
    <rPh sb="2" eb="3">
      <t>スウ</t>
    </rPh>
    <phoneticPr fontId="7"/>
  </si>
  <si>
    <t>検査技師数</t>
    <rPh sb="0" eb="2">
      <t>ケンサ</t>
    </rPh>
    <rPh sb="2" eb="4">
      <t>ギシ</t>
    </rPh>
    <rPh sb="4" eb="5">
      <t>スウ</t>
    </rPh>
    <phoneticPr fontId="7"/>
  </si>
  <si>
    <t>資格</t>
    <rPh sb="0" eb="2">
      <t>シカク</t>
    </rPh>
    <phoneticPr fontId="7"/>
  </si>
  <si>
    <t>看護師数</t>
    <rPh sb="0" eb="3">
      <t>カンゴシ</t>
    </rPh>
    <rPh sb="3" eb="4">
      <t>スウ</t>
    </rPh>
    <phoneticPr fontId="7"/>
  </si>
  <si>
    <t>事務職員数</t>
    <rPh sb="0" eb="2">
      <t>ジム</t>
    </rPh>
    <rPh sb="2" eb="4">
      <t>ショクイン</t>
    </rPh>
    <rPh sb="4" eb="5">
      <t>スウ</t>
    </rPh>
    <phoneticPr fontId="7"/>
  </si>
  <si>
    <t>医学部（医学科）学生（学年対象の講義）</t>
    <rPh sb="0" eb="2">
      <t>イガク</t>
    </rPh>
    <rPh sb="2" eb="3">
      <t>ブ</t>
    </rPh>
    <rPh sb="4" eb="6">
      <t>イガク</t>
    </rPh>
    <rPh sb="6" eb="7">
      <t>カ</t>
    </rPh>
    <rPh sb="8" eb="10">
      <t>ガクセイ</t>
    </rPh>
    <rPh sb="11" eb="13">
      <t>ガクネン</t>
    </rPh>
    <rPh sb="13" eb="15">
      <t>タイショウ</t>
    </rPh>
    <rPh sb="16" eb="18">
      <t>コウギ</t>
    </rPh>
    <phoneticPr fontId="4"/>
  </si>
  <si>
    <t>医学部（医学科）学生（小グループ）</t>
    <rPh sb="0" eb="2">
      <t>イガク</t>
    </rPh>
    <rPh sb="2" eb="3">
      <t>ブ</t>
    </rPh>
    <rPh sb="4" eb="6">
      <t>イガク</t>
    </rPh>
    <rPh sb="6" eb="7">
      <t>カ</t>
    </rPh>
    <rPh sb="8" eb="10">
      <t>ガクセイ</t>
    </rPh>
    <rPh sb="11" eb="12">
      <t>ショウ</t>
    </rPh>
    <phoneticPr fontId="4"/>
  </si>
  <si>
    <t>医学部（保健衛生学科等）・医療短大等（学年対象の講義）</t>
    <rPh sb="0" eb="2">
      <t>イガク</t>
    </rPh>
    <rPh sb="2" eb="3">
      <t>ブ</t>
    </rPh>
    <rPh sb="4" eb="6">
      <t>ホケン</t>
    </rPh>
    <rPh sb="6" eb="8">
      <t>エイセイ</t>
    </rPh>
    <rPh sb="8" eb="10">
      <t>ガッカ</t>
    </rPh>
    <rPh sb="10" eb="11">
      <t>トウ</t>
    </rPh>
    <rPh sb="13" eb="15">
      <t>イリョウ</t>
    </rPh>
    <rPh sb="15" eb="17">
      <t>タンダイ</t>
    </rPh>
    <rPh sb="17" eb="18">
      <t>トウ</t>
    </rPh>
    <rPh sb="19" eb="21">
      <t>ガクネン</t>
    </rPh>
    <rPh sb="21" eb="23">
      <t>タイショウ</t>
    </rPh>
    <rPh sb="24" eb="26">
      <t>コウギ</t>
    </rPh>
    <phoneticPr fontId="4"/>
  </si>
  <si>
    <t>医学部（保健衛生学科等）・医療短大等（小グループ）</t>
    <rPh sb="0" eb="2">
      <t>イガク</t>
    </rPh>
    <rPh sb="2" eb="3">
      <t>ブ</t>
    </rPh>
    <rPh sb="4" eb="6">
      <t>ホケン</t>
    </rPh>
    <rPh sb="6" eb="8">
      <t>エイセイ</t>
    </rPh>
    <rPh sb="8" eb="10">
      <t>ガッカ</t>
    </rPh>
    <rPh sb="10" eb="11">
      <t>トウ</t>
    </rPh>
    <rPh sb="13" eb="15">
      <t>イリョウ</t>
    </rPh>
    <rPh sb="15" eb="17">
      <t>タンダイ</t>
    </rPh>
    <rPh sb="17" eb="18">
      <t>トウ</t>
    </rPh>
    <rPh sb="19" eb="20">
      <t>ショウ</t>
    </rPh>
    <phoneticPr fontId="4"/>
  </si>
  <si>
    <t>新卒医師対象（全体講義等）</t>
    <rPh sb="0" eb="2">
      <t>シンソツ</t>
    </rPh>
    <rPh sb="2" eb="4">
      <t>イシ</t>
    </rPh>
    <rPh sb="4" eb="6">
      <t>タイショウ</t>
    </rPh>
    <rPh sb="7" eb="9">
      <t>ゼンタイ</t>
    </rPh>
    <rPh sb="9" eb="11">
      <t>コウギ</t>
    </rPh>
    <rPh sb="11" eb="12">
      <t>トウ</t>
    </rPh>
    <phoneticPr fontId="4"/>
  </si>
  <si>
    <t>新卒医師対象（小グループ）</t>
    <rPh sb="0" eb="2">
      <t>シンソツ</t>
    </rPh>
    <rPh sb="2" eb="4">
      <t>イシ</t>
    </rPh>
    <rPh sb="4" eb="6">
      <t>タイショウ</t>
    </rPh>
    <rPh sb="7" eb="8">
      <t>ショウ</t>
    </rPh>
    <phoneticPr fontId="4"/>
  </si>
  <si>
    <t>新卒看護師対象</t>
    <rPh sb="0" eb="2">
      <t>シンソツ</t>
    </rPh>
    <rPh sb="2" eb="5">
      <t>カンゴシ</t>
    </rPh>
    <rPh sb="5" eb="7">
      <t>タイショウ</t>
    </rPh>
    <phoneticPr fontId="4"/>
  </si>
  <si>
    <t>看護師対象</t>
    <rPh sb="0" eb="3">
      <t>カンゴシ</t>
    </rPh>
    <rPh sb="3" eb="5">
      <t>タイショウ</t>
    </rPh>
    <phoneticPr fontId="4"/>
  </si>
  <si>
    <t>研修施設の認定等</t>
    <rPh sb="0" eb="2">
      <t>ケンシュウ</t>
    </rPh>
    <rPh sb="2" eb="4">
      <t>シセツ</t>
    </rPh>
    <rPh sb="5" eb="7">
      <t>ニンテイ</t>
    </rPh>
    <rPh sb="7" eb="8">
      <t>トウ</t>
    </rPh>
    <phoneticPr fontId="7"/>
  </si>
  <si>
    <t>夜間・休日に輸血業務に携わる人数</t>
    <rPh sb="0" eb="2">
      <t>ヤカン</t>
    </rPh>
    <rPh sb="3" eb="5">
      <t>キュウジツ</t>
    </rPh>
    <rPh sb="6" eb="8">
      <t>ユケツ</t>
    </rPh>
    <rPh sb="8" eb="10">
      <t>ギョウム</t>
    </rPh>
    <rPh sb="11" eb="12">
      <t>タズサ</t>
    </rPh>
    <rPh sb="14" eb="16">
      <t>ニンズウ</t>
    </rPh>
    <phoneticPr fontId="4"/>
  </si>
  <si>
    <t>夜間勤務態勢</t>
    <rPh sb="0" eb="2">
      <t>ヤカン</t>
    </rPh>
    <rPh sb="2" eb="4">
      <t>キンム</t>
    </rPh>
    <rPh sb="4" eb="6">
      <t>タイセイ</t>
    </rPh>
    <phoneticPr fontId="4"/>
  </si>
  <si>
    <t>夜間勤務者数</t>
    <rPh sb="0" eb="2">
      <t>ヤカン</t>
    </rPh>
    <rPh sb="2" eb="4">
      <t>キンム</t>
    </rPh>
    <rPh sb="4" eb="5">
      <t>シャ</t>
    </rPh>
    <rPh sb="5" eb="6">
      <t>スウ</t>
    </rPh>
    <phoneticPr fontId="4"/>
  </si>
  <si>
    <t>宿直時間</t>
    <rPh sb="0" eb="2">
      <t>シュクチョク</t>
    </rPh>
    <rPh sb="2" eb="4">
      <t>ジカン</t>
    </rPh>
    <phoneticPr fontId="4"/>
  </si>
  <si>
    <t>夜勤時間-1</t>
    <rPh sb="0" eb="2">
      <t>ヤキン</t>
    </rPh>
    <rPh sb="2" eb="4">
      <t>ジカン</t>
    </rPh>
    <phoneticPr fontId="7"/>
  </si>
  <si>
    <t>夜勤時間-2</t>
    <rPh sb="0" eb="2">
      <t>ヤキン</t>
    </rPh>
    <rPh sb="2" eb="4">
      <t>ジカン</t>
    </rPh>
    <phoneticPr fontId="7"/>
  </si>
  <si>
    <t>夜勤明け（翌日）の勤務</t>
    <rPh sb="0" eb="3">
      <t>ヤキンア</t>
    </rPh>
    <rPh sb="5" eb="7">
      <t>ヨクジツ</t>
    </rPh>
    <rPh sb="9" eb="11">
      <t>キンム</t>
    </rPh>
    <phoneticPr fontId="7"/>
  </si>
  <si>
    <t>休日勤務態勢</t>
    <rPh sb="0" eb="2">
      <t>キュウジツ</t>
    </rPh>
    <rPh sb="2" eb="4">
      <t>キンム</t>
    </rPh>
    <rPh sb="4" eb="6">
      <t>タイセイ</t>
    </rPh>
    <phoneticPr fontId="4"/>
  </si>
  <si>
    <t>休日（日中）勤務者数</t>
    <rPh sb="0" eb="2">
      <t>キュウジツ</t>
    </rPh>
    <rPh sb="3" eb="5">
      <t>ニッチュウ</t>
    </rPh>
    <rPh sb="6" eb="8">
      <t>キンム</t>
    </rPh>
    <rPh sb="8" eb="9">
      <t>シャ</t>
    </rPh>
    <rPh sb="9" eb="10">
      <t>スウ</t>
    </rPh>
    <phoneticPr fontId="4"/>
  </si>
  <si>
    <t>日直時間</t>
    <rPh sb="0" eb="2">
      <t>ニッチョク</t>
    </rPh>
    <rPh sb="2" eb="4">
      <t>ジカン</t>
    </rPh>
    <phoneticPr fontId="4"/>
  </si>
  <si>
    <t>日勤時間-1</t>
    <rPh sb="0" eb="2">
      <t>ニッキン</t>
    </rPh>
    <rPh sb="2" eb="4">
      <t>ジカン</t>
    </rPh>
    <phoneticPr fontId="7"/>
  </si>
  <si>
    <t>日勤時間-2</t>
    <rPh sb="0" eb="2">
      <t>ニッキン</t>
    </rPh>
    <rPh sb="2" eb="4">
      <t>ジカン</t>
    </rPh>
    <phoneticPr fontId="7"/>
  </si>
  <si>
    <t>休日勤務者の扱い</t>
    <rPh sb="0" eb="2">
      <t>キュウジツ</t>
    </rPh>
    <rPh sb="2" eb="4">
      <t>キンム</t>
    </rPh>
    <rPh sb="4" eb="5">
      <t>シャ</t>
    </rPh>
    <rPh sb="6" eb="7">
      <t>アツカ</t>
    </rPh>
    <phoneticPr fontId="4"/>
  </si>
  <si>
    <t>夜間休日の輸血検査件数（年間）等</t>
    <rPh sb="0" eb="2">
      <t>ヤカン</t>
    </rPh>
    <rPh sb="2" eb="4">
      <t>キュウジツ</t>
    </rPh>
    <rPh sb="5" eb="7">
      <t>ユケツ</t>
    </rPh>
    <rPh sb="7" eb="9">
      <t>ケンサ</t>
    </rPh>
    <rPh sb="9" eb="11">
      <t>ケンスウ</t>
    </rPh>
    <rPh sb="12" eb="14">
      <t>ネンカン</t>
    </rPh>
    <rPh sb="15" eb="16">
      <t>トウ</t>
    </rPh>
    <phoneticPr fontId="4"/>
  </si>
  <si>
    <t>確認のための検査体制</t>
    <rPh sb="0" eb="2">
      <t>カクニン</t>
    </rPh>
    <rPh sb="6" eb="8">
      <t>ケンサ</t>
    </rPh>
    <rPh sb="8" eb="10">
      <t>タイセイ</t>
    </rPh>
    <phoneticPr fontId="4"/>
  </si>
  <si>
    <t>赤血球濃厚液</t>
    <rPh sb="0" eb="3">
      <t>セッケッキュウ</t>
    </rPh>
    <rPh sb="3" eb="5">
      <t>ノウコウ</t>
    </rPh>
    <rPh sb="5" eb="6">
      <t>エキ</t>
    </rPh>
    <phoneticPr fontId="7"/>
  </si>
  <si>
    <t>RCC</t>
  </si>
  <si>
    <t>新鮮凍結血漿</t>
    <rPh sb="0" eb="2">
      <t>シンセン</t>
    </rPh>
    <rPh sb="2" eb="4">
      <t>トウケツ</t>
    </rPh>
    <rPh sb="4" eb="6">
      <t>ケッショウ</t>
    </rPh>
    <phoneticPr fontId="7"/>
  </si>
  <si>
    <t>FFP</t>
  </si>
  <si>
    <t>濃厚血小板</t>
    <rPh sb="0" eb="2">
      <t>ノウコウ</t>
    </rPh>
    <rPh sb="2" eb="5">
      <t>ケッショウバン</t>
    </rPh>
    <phoneticPr fontId="7"/>
  </si>
  <si>
    <t>PC</t>
  </si>
  <si>
    <t>濃厚血小板HLA</t>
    <rPh sb="0" eb="2">
      <t>ノウコウ</t>
    </rPh>
    <rPh sb="2" eb="5">
      <t>ケッショウバン</t>
    </rPh>
    <phoneticPr fontId="4"/>
  </si>
  <si>
    <t>HLA-PC</t>
  </si>
  <si>
    <t>血小板</t>
    <rPh sb="0" eb="3">
      <t>ケッショウバン</t>
    </rPh>
    <phoneticPr fontId="7"/>
  </si>
  <si>
    <t>全血液</t>
    <rPh sb="0" eb="1">
      <t>ゼン</t>
    </rPh>
    <rPh sb="1" eb="3">
      <t>ケツエキ</t>
    </rPh>
    <phoneticPr fontId="4"/>
  </si>
  <si>
    <t>全血液</t>
    <rPh sb="0" eb="1">
      <t>ゼン</t>
    </rPh>
    <rPh sb="1" eb="3">
      <t>ケツエキ</t>
    </rPh>
    <phoneticPr fontId="7"/>
  </si>
  <si>
    <t>洗浄赤血球</t>
    <rPh sb="0" eb="2">
      <t>センジョウ</t>
    </rPh>
    <rPh sb="2" eb="5">
      <t>セッケッキュウ</t>
    </rPh>
    <phoneticPr fontId="4"/>
  </si>
  <si>
    <t>洗浄赤血球</t>
    <rPh sb="0" eb="2">
      <t>センジョウ</t>
    </rPh>
    <rPh sb="2" eb="5">
      <t>セッケッキュウ</t>
    </rPh>
    <phoneticPr fontId="7"/>
  </si>
  <si>
    <t>合成血</t>
    <rPh sb="0" eb="2">
      <t>ゴウセイ</t>
    </rPh>
    <rPh sb="2" eb="3">
      <t>ケツ</t>
    </rPh>
    <phoneticPr fontId="4"/>
  </si>
  <si>
    <t>合成血</t>
    <rPh sb="0" eb="2">
      <t>ゴウセイ</t>
    </rPh>
    <rPh sb="2" eb="3">
      <t>ケツ</t>
    </rPh>
    <phoneticPr fontId="7"/>
  </si>
  <si>
    <t>その他の赤血球</t>
    <rPh sb="2" eb="3">
      <t>タ</t>
    </rPh>
    <rPh sb="4" eb="7">
      <t>セッケッキュウ</t>
    </rPh>
    <phoneticPr fontId="4"/>
  </si>
  <si>
    <t>その他赤血球</t>
    <rPh sb="2" eb="3">
      <t>タ</t>
    </rPh>
    <rPh sb="3" eb="6">
      <t>セッケッキュウ</t>
    </rPh>
    <phoneticPr fontId="7"/>
  </si>
  <si>
    <t>輸血管理料加算関連</t>
    <rPh sb="0" eb="2">
      <t>ユケツ</t>
    </rPh>
    <rPh sb="2" eb="4">
      <t>カンリ</t>
    </rPh>
    <rPh sb="4" eb="5">
      <t>リョウ</t>
    </rPh>
    <rPh sb="5" eb="7">
      <t>カサン</t>
    </rPh>
    <rPh sb="7" eb="9">
      <t>カンレン</t>
    </rPh>
    <phoneticPr fontId="7"/>
  </si>
  <si>
    <t>製剤別の輸血患者数（重複なし）</t>
    <rPh sb="0" eb="2">
      <t>セイザイ</t>
    </rPh>
    <rPh sb="2" eb="3">
      <t>ベツ</t>
    </rPh>
    <rPh sb="4" eb="6">
      <t>ユケツ</t>
    </rPh>
    <rPh sb="6" eb="8">
      <t>カンジャ</t>
    </rPh>
    <rPh sb="8" eb="9">
      <t>スウ</t>
    </rPh>
    <rPh sb="10" eb="12">
      <t>チョウフク</t>
    </rPh>
    <phoneticPr fontId="1"/>
  </si>
  <si>
    <t>輸血患者数（重複なし）</t>
    <rPh sb="0" eb="2">
      <t>ユケツ</t>
    </rPh>
    <rPh sb="2" eb="5">
      <t>カンジャスウ</t>
    </rPh>
    <rPh sb="6" eb="8">
      <t>チョウフク</t>
    </rPh>
    <phoneticPr fontId="1"/>
  </si>
  <si>
    <t>全赤血球製剤廃棄金額（円）</t>
    <rPh sb="8" eb="10">
      <t>キンガク</t>
    </rPh>
    <rPh sb="11" eb="12">
      <t>エン</t>
    </rPh>
    <phoneticPr fontId="1"/>
  </si>
  <si>
    <t>新鮮凍結血漿廃棄金額（円）</t>
    <rPh sb="8" eb="10">
      <t>キンガク</t>
    </rPh>
    <phoneticPr fontId="1"/>
  </si>
  <si>
    <t>濃厚血小板廃棄金額（円）</t>
    <rPh sb="7" eb="9">
      <t>キンガク</t>
    </rPh>
    <phoneticPr fontId="1"/>
  </si>
  <si>
    <t>貯血式自己血</t>
    <rPh sb="0" eb="1">
      <t>チョ</t>
    </rPh>
    <rPh sb="1" eb="2">
      <t>ケツ</t>
    </rPh>
    <rPh sb="2" eb="3">
      <t>シキ</t>
    </rPh>
    <rPh sb="3" eb="5">
      <t>ジコ</t>
    </rPh>
    <rPh sb="5" eb="6">
      <t>ケツ</t>
    </rPh>
    <phoneticPr fontId="4"/>
  </si>
  <si>
    <t>自己血の保管方法</t>
    <rPh sb="0" eb="2">
      <t>ジコ</t>
    </rPh>
    <rPh sb="2" eb="3">
      <t>ケツ</t>
    </rPh>
    <rPh sb="4" eb="6">
      <t>ホカン</t>
    </rPh>
    <rPh sb="6" eb="8">
      <t>ホウホウ</t>
    </rPh>
    <phoneticPr fontId="4"/>
  </si>
  <si>
    <t>自己血の保管庫</t>
    <rPh sb="0" eb="2">
      <t>ジコ</t>
    </rPh>
    <rPh sb="2" eb="3">
      <t>ケツ</t>
    </rPh>
    <rPh sb="4" eb="7">
      <t>ホカンコ</t>
    </rPh>
    <phoneticPr fontId="4"/>
  </si>
  <si>
    <t>自己血貯血本数</t>
    <rPh sb="0" eb="2">
      <t>ジコ</t>
    </rPh>
    <rPh sb="2" eb="3">
      <t>ケツ</t>
    </rPh>
    <rPh sb="3" eb="4">
      <t>チョ</t>
    </rPh>
    <rPh sb="4" eb="5">
      <t>ケツ</t>
    </rPh>
    <rPh sb="5" eb="7">
      <t>ホンスウ</t>
    </rPh>
    <phoneticPr fontId="4"/>
  </si>
  <si>
    <t>自己血輸血本数</t>
    <rPh sb="0" eb="2">
      <t>ジコ</t>
    </rPh>
    <rPh sb="2" eb="3">
      <t>ケツ</t>
    </rPh>
    <rPh sb="3" eb="5">
      <t>ユケツ</t>
    </rPh>
    <rPh sb="5" eb="7">
      <t>ホンスウ</t>
    </rPh>
    <phoneticPr fontId="4"/>
  </si>
  <si>
    <t>自己血輸血</t>
    <rPh sb="0" eb="3">
      <t>ジコケツ</t>
    </rPh>
    <rPh sb="3" eb="5">
      <t>ユケツ</t>
    </rPh>
    <phoneticPr fontId="7"/>
  </si>
  <si>
    <t>その他</t>
    <rPh sb="2" eb="3">
      <t>タ</t>
    </rPh>
    <phoneticPr fontId="4"/>
  </si>
  <si>
    <t>日赤製剤分割処理件数</t>
    <rPh sb="8" eb="10">
      <t>ケンスウ</t>
    </rPh>
    <phoneticPr fontId="2"/>
  </si>
  <si>
    <t>洗浄（又は置換）
血小板調整件数</t>
    <rPh sb="3" eb="4">
      <t>マタ</t>
    </rPh>
    <rPh sb="5" eb="7">
      <t>チカン</t>
    </rPh>
    <rPh sb="14" eb="16">
      <t>ケンスウ</t>
    </rPh>
    <phoneticPr fontId="2"/>
  </si>
  <si>
    <t>フィブリン糊作成件数</t>
    <rPh sb="8" eb="10">
      <t>ケンスウ</t>
    </rPh>
    <phoneticPr fontId="2"/>
  </si>
  <si>
    <t>瀉血件数</t>
    <rPh sb="0" eb="2">
      <t>シャケツ</t>
    </rPh>
    <rPh sb="2" eb="4">
      <t>ケンスウ</t>
    </rPh>
    <phoneticPr fontId="2"/>
  </si>
  <si>
    <t>成分採血の件数</t>
    <rPh sb="0" eb="2">
      <t>セイブン</t>
    </rPh>
    <rPh sb="2" eb="4">
      <t>サイケツ</t>
    </rPh>
    <rPh sb="5" eb="7">
      <t>ケンスウ</t>
    </rPh>
    <phoneticPr fontId="4"/>
  </si>
  <si>
    <t>血漿・細胞処理の件数</t>
    <rPh sb="0" eb="2">
      <t>ケッショウ</t>
    </rPh>
    <rPh sb="3" eb="5">
      <t>サイボウ</t>
    </rPh>
    <rPh sb="5" eb="7">
      <t>ショリ</t>
    </rPh>
    <rPh sb="8" eb="10">
      <t>ケンスウ</t>
    </rPh>
    <phoneticPr fontId="4"/>
  </si>
  <si>
    <t>自家骨髄移植</t>
    <rPh sb="0" eb="2">
      <t>ジカ</t>
    </rPh>
    <rPh sb="2" eb="4">
      <t>コツズイ</t>
    </rPh>
    <rPh sb="4" eb="6">
      <t>イショク</t>
    </rPh>
    <phoneticPr fontId="4"/>
  </si>
  <si>
    <t>同種骨髄移植</t>
    <rPh sb="0" eb="2">
      <t>ドウシュ</t>
    </rPh>
    <rPh sb="2" eb="4">
      <t>コツズイ</t>
    </rPh>
    <rPh sb="4" eb="6">
      <t>イショク</t>
    </rPh>
    <phoneticPr fontId="4"/>
  </si>
  <si>
    <t>自家末梢血幹細胞移植</t>
    <rPh sb="0" eb="2">
      <t>ジカ</t>
    </rPh>
    <rPh sb="2" eb="4">
      <t>マッショウ</t>
    </rPh>
    <rPh sb="4" eb="5">
      <t>ケツ</t>
    </rPh>
    <rPh sb="5" eb="8">
      <t>カンサイボウ</t>
    </rPh>
    <rPh sb="8" eb="10">
      <t>イショク</t>
    </rPh>
    <phoneticPr fontId="4"/>
  </si>
  <si>
    <t>同種末梢血幹細胞移植</t>
    <rPh sb="0" eb="2">
      <t>ドウシュ</t>
    </rPh>
    <rPh sb="2" eb="4">
      <t>マッショウ</t>
    </rPh>
    <rPh sb="4" eb="5">
      <t>ケツ</t>
    </rPh>
    <rPh sb="5" eb="8">
      <t>カンサイボウ</t>
    </rPh>
    <rPh sb="8" eb="10">
      <t>イショク</t>
    </rPh>
    <phoneticPr fontId="4"/>
  </si>
  <si>
    <t>臍帯血移植</t>
    <rPh sb="0" eb="3">
      <t>サイタイケツ</t>
    </rPh>
    <rPh sb="3" eb="5">
      <t>イショク</t>
    </rPh>
    <phoneticPr fontId="4"/>
  </si>
  <si>
    <t>血液型検査ほか</t>
    <rPh sb="0" eb="3">
      <t>ケツエキガタ</t>
    </rPh>
    <rPh sb="3" eb="5">
      <t>ケンサ</t>
    </rPh>
    <phoneticPr fontId="4"/>
  </si>
  <si>
    <t>HLA検査</t>
    <rPh sb="3" eb="5">
      <t>ケンサ</t>
    </rPh>
    <phoneticPr fontId="4"/>
  </si>
  <si>
    <t>造血器
悪性腫瘍</t>
    <rPh sb="0" eb="3">
      <t>ゾウケツキ</t>
    </rPh>
    <rPh sb="4" eb="8">
      <t>アクセイシュヨウ</t>
    </rPh>
    <phoneticPr fontId="2"/>
  </si>
  <si>
    <t>T･B 細胞
百分率</t>
    <rPh sb="2" eb="6">
      <t>Ｂサイボウ</t>
    </rPh>
    <rPh sb="7" eb="10">
      <t>ヒャクブンリツ</t>
    </rPh>
    <phoneticPr fontId="2"/>
  </si>
  <si>
    <t>T細胞
ｻﾌﾞｾｯﾄ</t>
    <rPh sb="1" eb="3">
      <t>サイボウ</t>
    </rPh>
    <phoneticPr fontId="3"/>
  </si>
  <si>
    <t>赤血球
表面ﾏｰｶｰ</t>
    <rPh sb="0" eb="3">
      <t>セッケッキュウ</t>
    </rPh>
    <rPh sb="4" eb="6">
      <t>ヒョウメン</t>
    </rPh>
    <phoneticPr fontId="3"/>
  </si>
  <si>
    <t>血小板
表面ﾏｰｶｰ</t>
    <rPh sb="4" eb="6">
      <t>ヒョウメン</t>
    </rPh>
    <phoneticPr fontId="3"/>
  </si>
  <si>
    <t>顆粒球抗体
（好中球）</t>
    <rPh sb="7" eb="10">
      <t>コウチュウキュウ</t>
    </rPh>
    <phoneticPr fontId="2"/>
  </si>
  <si>
    <t>ﾘﾝﾊﾟ球
交差試験</t>
    <rPh sb="6" eb="10">
      <t>コウサシケン</t>
    </rPh>
    <phoneticPr fontId="2"/>
  </si>
  <si>
    <t>ﾘﾝﾊﾟ球
幼若化検査</t>
    <rPh sb="9" eb="11">
      <t>ケンサ</t>
    </rPh>
    <phoneticPr fontId="2"/>
  </si>
  <si>
    <t>ｷﾒﾘｽﾞﾑ
解析</t>
    <rPh sb="7" eb="9">
      <t>カイセキ</t>
    </rPh>
    <phoneticPr fontId="2"/>
  </si>
  <si>
    <t>輸血部門システムの名称（略称）</t>
    <rPh sb="0" eb="2">
      <t>ユケツ</t>
    </rPh>
    <rPh sb="2" eb="4">
      <t>ブモン</t>
    </rPh>
    <rPh sb="9" eb="11">
      <t>メイショウ</t>
    </rPh>
    <rPh sb="12" eb="14">
      <t>リャクショウ</t>
    </rPh>
    <phoneticPr fontId="4"/>
  </si>
  <si>
    <t>システムベンダ名</t>
    <rPh sb="7" eb="8">
      <t>メイ</t>
    </rPh>
    <phoneticPr fontId="4"/>
  </si>
  <si>
    <t>輸血部門システム導入時期（西暦年月）</t>
    <rPh sb="0" eb="2">
      <t>ユケツ</t>
    </rPh>
    <rPh sb="2" eb="4">
      <t>ブモン</t>
    </rPh>
    <rPh sb="8" eb="10">
      <t>ドウニュウ</t>
    </rPh>
    <rPh sb="10" eb="12">
      <t>ジキ</t>
    </rPh>
    <rPh sb="13" eb="15">
      <t>セイレキ</t>
    </rPh>
    <rPh sb="15" eb="17">
      <t>ネンゲツ</t>
    </rPh>
    <phoneticPr fontId="4"/>
  </si>
  <si>
    <t>現システムへの更新（西暦年月）</t>
    <rPh sb="0" eb="1">
      <t>ゲン</t>
    </rPh>
    <rPh sb="7" eb="9">
      <t>コウシン</t>
    </rPh>
    <rPh sb="10" eb="12">
      <t>セイレキ</t>
    </rPh>
    <rPh sb="12" eb="14">
      <t>ネンゲツ</t>
    </rPh>
    <phoneticPr fontId="4"/>
  </si>
  <si>
    <t>輸血検査オーダーリング</t>
    <rPh sb="0" eb="2">
      <t>ユケツ</t>
    </rPh>
    <rPh sb="2" eb="4">
      <t>ケンサ</t>
    </rPh>
    <phoneticPr fontId="4"/>
  </si>
  <si>
    <t>輸血依頼オーダーリング</t>
    <rPh sb="0" eb="2">
      <t>ユケツ</t>
    </rPh>
    <rPh sb="2" eb="4">
      <t>イライ</t>
    </rPh>
    <phoneticPr fontId="4"/>
  </si>
  <si>
    <t>患者と血液バッグのバーコード認証</t>
    <rPh sb="0" eb="2">
      <t>カンジャ</t>
    </rPh>
    <rPh sb="3" eb="5">
      <t>ケツエキ</t>
    </rPh>
    <rPh sb="14" eb="16">
      <t>ニンショウ</t>
    </rPh>
    <phoneticPr fontId="4"/>
  </si>
  <si>
    <t>分割製剤の管理に対応が可能か</t>
    <rPh sb="0" eb="2">
      <t>ブンカツ</t>
    </rPh>
    <rPh sb="2" eb="4">
      <t>セイザイ</t>
    </rPh>
    <rPh sb="5" eb="7">
      <t>カンリ</t>
    </rPh>
    <rPh sb="8" eb="10">
      <t>タイオウ</t>
    </rPh>
    <rPh sb="11" eb="13">
      <t>カノウ</t>
    </rPh>
    <phoneticPr fontId="2"/>
  </si>
  <si>
    <t>アルブミン製剤の管理に対応が可能か</t>
    <rPh sb="5" eb="7">
      <t>セイザイ</t>
    </rPh>
    <rPh sb="8" eb="10">
      <t>カンリ</t>
    </rPh>
    <rPh sb="11" eb="13">
      <t>タイオウ</t>
    </rPh>
    <rPh sb="14" eb="16">
      <t>カノウ</t>
    </rPh>
    <phoneticPr fontId="7"/>
  </si>
  <si>
    <t>輸血部（門）関連組織</t>
    <rPh sb="0" eb="2">
      <t>ユケツ</t>
    </rPh>
    <rPh sb="2" eb="3">
      <t>ブ</t>
    </rPh>
    <rPh sb="4" eb="5">
      <t>モン</t>
    </rPh>
    <rPh sb="6" eb="8">
      <t>カンレン</t>
    </rPh>
    <rPh sb="8" eb="10">
      <t>ソシキ</t>
    </rPh>
    <phoneticPr fontId="4"/>
  </si>
  <si>
    <t>輸血療法委員会の扱い</t>
    <rPh sb="0" eb="2">
      <t>ユケツ</t>
    </rPh>
    <rPh sb="2" eb="4">
      <t>リョウホウ</t>
    </rPh>
    <rPh sb="4" eb="7">
      <t>イインカイ</t>
    </rPh>
    <rPh sb="8" eb="9">
      <t>アツカ</t>
    </rPh>
    <phoneticPr fontId="4"/>
  </si>
  <si>
    <t>教授</t>
    <rPh sb="0" eb="2">
      <t>キョウジュ</t>
    </rPh>
    <phoneticPr fontId="4"/>
  </si>
  <si>
    <t>准教授</t>
    <rPh sb="0" eb="1">
      <t>ジュン</t>
    </rPh>
    <rPh sb="1" eb="3">
      <t>キョウジュ</t>
    </rPh>
    <phoneticPr fontId="4"/>
  </si>
  <si>
    <t>講師</t>
    <rPh sb="0" eb="2">
      <t>コウシ</t>
    </rPh>
    <phoneticPr fontId="4"/>
  </si>
  <si>
    <t>助教</t>
    <rPh sb="0" eb="1">
      <t>ジョ</t>
    </rPh>
    <rPh sb="1" eb="2">
      <t>キョウ</t>
    </rPh>
    <phoneticPr fontId="4"/>
  </si>
  <si>
    <t>医員</t>
    <rPh sb="0" eb="2">
      <t>イイン</t>
    </rPh>
    <phoneticPr fontId="4"/>
  </si>
  <si>
    <t>認定医数</t>
    <rPh sb="0" eb="2">
      <t>ニンテイ</t>
    </rPh>
    <rPh sb="2" eb="3">
      <t>イ</t>
    </rPh>
    <rPh sb="3" eb="4">
      <t>スウ</t>
    </rPh>
    <phoneticPr fontId="4"/>
  </si>
  <si>
    <t>技師長（相当職）</t>
    <rPh sb="0" eb="3">
      <t>ギシチョウ</t>
    </rPh>
    <rPh sb="4" eb="6">
      <t>ソウトウ</t>
    </rPh>
    <rPh sb="6" eb="7">
      <t>ショク</t>
    </rPh>
    <phoneticPr fontId="4"/>
  </si>
  <si>
    <t>副技師長（相当職）</t>
    <rPh sb="0" eb="1">
      <t>フク</t>
    </rPh>
    <rPh sb="1" eb="4">
      <t>ギシチョウ</t>
    </rPh>
    <rPh sb="5" eb="7">
      <t>ソウトウ</t>
    </rPh>
    <rPh sb="7" eb="8">
      <t>ショク</t>
    </rPh>
    <phoneticPr fontId="4"/>
  </si>
  <si>
    <t>主任技師（相当職）</t>
    <rPh sb="0" eb="2">
      <t>シュニン</t>
    </rPh>
    <rPh sb="2" eb="4">
      <t>ギシ</t>
    </rPh>
    <rPh sb="5" eb="7">
      <t>ソウトウ</t>
    </rPh>
    <rPh sb="7" eb="8">
      <t>ショク</t>
    </rPh>
    <phoneticPr fontId="4"/>
  </si>
  <si>
    <t>常勤技師</t>
    <rPh sb="0" eb="2">
      <t>ジョウキン</t>
    </rPh>
    <rPh sb="2" eb="4">
      <t>ギシ</t>
    </rPh>
    <phoneticPr fontId="4"/>
  </si>
  <si>
    <t>非常勤技師（8時間勤務）</t>
    <rPh sb="0" eb="3">
      <t>ヒジョウキン</t>
    </rPh>
    <rPh sb="3" eb="5">
      <t>ギシ</t>
    </rPh>
    <rPh sb="7" eb="9">
      <t>ジカン</t>
    </rPh>
    <rPh sb="9" eb="11">
      <t>キンム</t>
    </rPh>
    <phoneticPr fontId="4"/>
  </si>
  <si>
    <t>非常勤技師（パートタイム）</t>
    <rPh sb="0" eb="3">
      <t>ヒジョウキン</t>
    </rPh>
    <rPh sb="3" eb="5">
      <t>ギシ</t>
    </rPh>
    <phoneticPr fontId="4"/>
  </si>
  <si>
    <t>合計技師数</t>
    <rPh sb="0" eb="2">
      <t>ゴウケイ</t>
    </rPh>
    <rPh sb="2" eb="4">
      <t>ギシ</t>
    </rPh>
    <rPh sb="4" eb="5">
      <t>スウ</t>
    </rPh>
    <phoneticPr fontId="7"/>
  </si>
  <si>
    <t>認定技師数</t>
    <rPh sb="0" eb="2">
      <t>ニンテイ</t>
    </rPh>
    <rPh sb="2" eb="4">
      <t>ギシ</t>
    </rPh>
    <rPh sb="4" eb="5">
      <t>スウ</t>
    </rPh>
    <phoneticPr fontId="4"/>
  </si>
  <si>
    <t>看護師長（相当職）</t>
    <rPh sb="0" eb="3">
      <t>カンゴシ</t>
    </rPh>
    <rPh sb="3" eb="4">
      <t>チョウ</t>
    </rPh>
    <rPh sb="5" eb="7">
      <t>ソウトウ</t>
    </rPh>
    <rPh sb="7" eb="8">
      <t>ショク</t>
    </rPh>
    <phoneticPr fontId="4"/>
  </si>
  <si>
    <t>副看護師長（相当職）</t>
    <rPh sb="0" eb="1">
      <t>フク</t>
    </rPh>
    <rPh sb="1" eb="4">
      <t>カンゴシ</t>
    </rPh>
    <rPh sb="4" eb="5">
      <t>チョウ</t>
    </rPh>
    <rPh sb="6" eb="8">
      <t>ソウトウ</t>
    </rPh>
    <rPh sb="8" eb="9">
      <t>ショク</t>
    </rPh>
    <phoneticPr fontId="4"/>
  </si>
  <si>
    <t>看護師</t>
    <rPh sb="0" eb="3">
      <t>カンゴシ</t>
    </rPh>
    <phoneticPr fontId="4"/>
  </si>
  <si>
    <t>合計看護師数</t>
    <rPh sb="0" eb="2">
      <t>ゴウケイ</t>
    </rPh>
    <rPh sb="2" eb="5">
      <t>カンゴシ</t>
    </rPh>
    <rPh sb="5" eb="6">
      <t>スウ</t>
    </rPh>
    <phoneticPr fontId="7"/>
  </si>
  <si>
    <t>自己血認定看護師数</t>
    <rPh sb="0" eb="2">
      <t>ジコ</t>
    </rPh>
    <rPh sb="2" eb="3">
      <t>ケツ</t>
    </rPh>
    <rPh sb="3" eb="5">
      <t>ニンテイ</t>
    </rPh>
    <rPh sb="5" eb="8">
      <t>カンゴシ</t>
    </rPh>
    <rPh sb="8" eb="9">
      <t>スウ</t>
    </rPh>
    <phoneticPr fontId="4"/>
  </si>
  <si>
    <t>輸血認定看護師数</t>
    <rPh sb="0" eb="2">
      <t>ユケツ</t>
    </rPh>
    <rPh sb="2" eb="4">
      <t>ニンテイ</t>
    </rPh>
    <rPh sb="4" eb="7">
      <t>カンゴシ</t>
    </rPh>
    <rPh sb="7" eb="8">
      <t>スウ</t>
    </rPh>
    <phoneticPr fontId="4"/>
  </si>
  <si>
    <t>アフェレーシス認定看護師数</t>
    <rPh sb="7" eb="9">
      <t>ニンテイ</t>
    </rPh>
    <rPh sb="9" eb="12">
      <t>カンゴシ</t>
    </rPh>
    <rPh sb="12" eb="13">
      <t>スウ</t>
    </rPh>
    <phoneticPr fontId="4"/>
  </si>
  <si>
    <t>回数/年</t>
    <rPh sb="0" eb="2">
      <t>カイスウ</t>
    </rPh>
    <rPh sb="3" eb="4">
      <t>ネン</t>
    </rPh>
    <phoneticPr fontId="4"/>
  </si>
  <si>
    <t>合計時間（ｈ）</t>
    <rPh sb="0" eb="2">
      <t>ゴウケイ</t>
    </rPh>
    <rPh sb="2" eb="4">
      <t>ジカン</t>
    </rPh>
    <phoneticPr fontId="4"/>
  </si>
  <si>
    <t>講義合計時間（ｈ）</t>
    <rPh sb="0" eb="2">
      <t>コウギ</t>
    </rPh>
    <rPh sb="2" eb="4">
      <t>ゴウケイ</t>
    </rPh>
    <rPh sb="4" eb="6">
      <t>ジカン</t>
    </rPh>
    <phoneticPr fontId="4"/>
  </si>
  <si>
    <t>担当者</t>
    <rPh sb="0" eb="3">
      <t>タントウシャ</t>
    </rPh>
    <phoneticPr fontId="4"/>
  </si>
  <si>
    <t>実習合計時間（ｈ）</t>
    <rPh sb="0" eb="2">
      <t>ジッシュウ</t>
    </rPh>
    <rPh sb="2" eb="4">
      <t>ゴウケイ</t>
    </rPh>
    <rPh sb="4" eb="6">
      <t>ジカン</t>
    </rPh>
    <phoneticPr fontId="4"/>
  </si>
  <si>
    <t>担当者</t>
    <rPh sb="0" eb="3">
      <t>タントウシャ</t>
    </rPh>
    <phoneticPr fontId="7"/>
  </si>
  <si>
    <t>輸血認定医の研修施設</t>
    <rPh sb="0" eb="2">
      <t>ユケツ</t>
    </rPh>
    <rPh sb="2" eb="4">
      <t>ニンテイ</t>
    </rPh>
    <rPh sb="4" eb="5">
      <t>イ</t>
    </rPh>
    <rPh sb="6" eb="8">
      <t>ケンシュウ</t>
    </rPh>
    <rPh sb="8" eb="10">
      <t>シセツ</t>
    </rPh>
    <phoneticPr fontId="4"/>
  </si>
  <si>
    <t>認定輸血技師の研修施設</t>
    <rPh sb="0" eb="2">
      <t>ニンテイ</t>
    </rPh>
    <rPh sb="2" eb="4">
      <t>ユケツ</t>
    </rPh>
    <rPh sb="4" eb="6">
      <t>ギシ</t>
    </rPh>
    <rPh sb="7" eb="9">
      <t>ケンシュウ</t>
    </rPh>
    <rPh sb="9" eb="11">
      <t>シセツ</t>
    </rPh>
    <phoneticPr fontId="4"/>
  </si>
  <si>
    <t>認定輸血看護師の研修施設</t>
    <rPh sb="0" eb="2">
      <t>ニンテイ</t>
    </rPh>
    <rPh sb="2" eb="4">
      <t>ユケツ</t>
    </rPh>
    <rPh sb="4" eb="7">
      <t>カンゴシ</t>
    </rPh>
    <rPh sb="8" eb="10">
      <t>ケンシュウ</t>
    </rPh>
    <rPh sb="10" eb="12">
      <t>シセツ</t>
    </rPh>
    <phoneticPr fontId="4"/>
  </si>
  <si>
    <t>研修受け入れ人数</t>
    <rPh sb="0" eb="2">
      <t>ケンシュウ</t>
    </rPh>
    <rPh sb="2" eb="3">
      <t>ウ</t>
    </rPh>
    <rPh sb="4" eb="5">
      <t>イ</t>
    </rPh>
    <rPh sb="6" eb="8">
      <t>ニンズウ</t>
    </rPh>
    <phoneticPr fontId="4"/>
  </si>
  <si>
    <t>輸血専任技師数（常勤）</t>
    <rPh sb="0" eb="2">
      <t>ユケツ</t>
    </rPh>
    <rPh sb="2" eb="4">
      <t>センニン</t>
    </rPh>
    <rPh sb="4" eb="6">
      <t>ギシ</t>
    </rPh>
    <rPh sb="6" eb="7">
      <t>スウ</t>
    </rPh>
    <rPh sb="8" eb="10">
      <t>ジョウキン</t>
    </rPh>
    <phoneticPr fontId="4"/>
  </si>
  <si>
    <t>輸血専任技師数（非常勤）</t>
    <rPh sb="0" eb="2">
      <t>ユケツ</t>
    </rPh>
    <rPh sb="2" eb="4">
      <t>センニン</t>
    </rPh>
    <rPh sb="4" eb="6">
      <t>ギシ</t>
    </rPh>
    <rPh sb="6" eb="7">
      <t>スウ</t>
    </rPh>
    <rPh sb="8" eb="11">
      <t>ヒジョウキン</t>
    </rPh>
    <phoneticPr fontId="4"/>
  </si>
  <si>
    <t>その他の技師数（常勤）</t>
    <rPh sb="2" eb="3">
      <t>タ</t>
    </rPh>
    <rPh sb="4" eb="6">
      <t>ギシ</t>
    </rPh>
    <rPh sb="6" eb="7">
      <t>スウ</t>
    </rPh>
    <rPh sb="8" eb="10">
      <t>ジョウキン</t>
    </rPh>
    <phoneticPr fontId="4"/>
  </si>
  <si>
    <t>その他の技師数（非常勤）</t>
    <rPh sb="2" eb="3">
      <t>タ</t>
    </rPh>
    <rPh sb="4" eb="6">
      <t>ギシ</t>
    </rPh>
    <rPh sb="6" eb="7">
      <t>スウ</t>
    </rPh>
    <rPh sb="8" eb="11">
      <t>ヒジョウキン</t>
    </rPh>
    <phoneticPr fontId="4"/>
  </si>
  <si>
    <t>開始時刻</t>
    <rPh sb="0" eb="2">
      <t>カイシ</t>
    </rPh>
    <rPh sb="2" eb="4">
      <t>ジコク</t>
    </rPh>
    <phoneticPr fontId="4"/>
  </si>
  <si>
    <t>終了時刻</t>
    <rPh sb="0" eb="2">
      <t>シュウリョウ</t>
    </rPh>
    <rPh sb="2" eb="4">
      <t>ジコク</t>
    </rPh>
    <phoneticPr fontId="4"/>
  </si>
  <si>
    <t>開始時刻</t>
    <rPh sb="0" eb="2">
      <t>カイシ</t>
    </rPh>
    <rPh sb="2" eb="4">
      <t>ジコク</t>
    </rPh>
    <phoneticPr fontId="7"/>
  </si>
  <si>
    <t>血液型</t>
    <rPh sb="0" eb="3">
      <t>ケツエキガタ</t>
    </rPh>
    <phoneticPr fontId="4"/>
  </si>
  <si>
    <t>不規則抗体</t>
    <rPh sb="0" eb="3">
      <t>フキソク</t>
    </rPh>
    <rPh sb="3" eb="5">
      <t>コウタイ</t>
    </rPh>
    <phoneticPr fontId="4"/>
  </si>
  <si>
    <t>交差試験</t>
    <rPh sb="0" eb="2">
      <t>コウサ</t>
    </rPh>
    <rPh sb="2" eb="4">
      <t>シケン</t>
    </rPh>
    <phoneticPr fontId="4"/>
  </si>
  <si>
    <t>RCC・FFPの発注と受領</t>
    <rPh sb="8" eb="10">
      <t>ハッチュウ</t>
    </rPh>
    <rPh sb="11" eb="13">
      <t>ジュリョウ</t>
    </rPh>
    <phoneticPr fontId="4"/>
  </si>
  <si>
    <t>血小板の発注と受領</t>
    <rPh sb="0" eb="3">
      <t>ケッショウバン</t>
    </rPh>
    <rPh sb="4" eb="6">
      <t>ハッチュウ</t>
    </rPh>
    <rPh sb="7" eb="9">
      <t>ジュリョウ</t>
    </rPh>
    <phoneticPr fontId="4"/>
  </si>
  <si>
    <t>製剤の出庫処理</t>
    <rPh sb="0" eb="2">
      <t>セイザイ</t>
    </rPh>
    <rPh sb="3" eb="5">
      <t>シュッコ</t>
    </rPh>
    <rPh sb="5" eb="7">
      <t>ショリ</t>
    </rPh>
    <phoneticPr fontId="4"/>
  </si>
  <si>
    <t>放射線照射</t>
    <rPh sb="0" eb="3">
      <t>ホウシャセン</t>
    </rPh>
    <rPh sb="3" eb="5">
      <t>ショウシャ</t>
    </rPh>
    <phoneticPr fontId="4"/>
  </si>
  <si>
    <t>血液型未検査患者における医師の血液型検査</t>
    <rPh sb="0" eb="3">
      <t>ケツエキカタ</t>
    </rPh>
    <rPh sb="3" eb="6">
      <t>ミケンサ</t>
    </rPh>
    <rPh sb="6" eb="8">
      <t>カンジャ</t>
    </rPh>
    <rPh sb="12" eb="14">
      <t>イシ</t>
    </rPh>
    <rPh sb="15" eb="20">
      <t>ケツエキカタケンサ</t>
    </rPh>
    <phoneticPr fontId="3"/>
  </si>
  <si>
    <t>血液型ダブルチェックの実施</t>
  </si>
  <si>
    <t>単位</t>
    <rPh sb="0" eb="2">
      <t>タンイ</t>
    </rPh>
    <phoneticPr fontId="7"/>
  </si>
  <si>
    <t>200ｍL由来製剤</t>
    <rPh sb="5" eb="7">
      <t>ユライ</t>
    </rPh>
    <rPh sb="7" eb="9">
      <t>セイザイ</t>
    </rPh>
    <phoneticPr fontId="1"/>
  </si>
  <si>
    <t>400ｍL由来製剤</t>
    <rPh sb="5" eb="7">
      <t>ユライ</t>
    </rPh>
    <rPh sb="7" eb="9">
      <t>セイザイ</t>
    </rPh>
    <phoneticPr fontId="1"/>
  </si>
  <si>
    <t>アルブミン製剤使用量（ｇ）</t>
    <rPh sb="5" eb="7">
      <t>セイザイ</t>
    </rPh>
    <rPh sb="7" eb="10">
      <t>シヨウリョウ</t>
    </rPh>
    <phoneticPr fontId="4"/>
  </si>
  <si>
    <t>FFP/RBC</t>
  </si>
  <si>
    <t>Alb/3/RBC</t>
  </si>
  <si>
    <t>赤血球製剤（人）
（自己血を除く）</t>
    <rPh sb="0" eb="3">
      <t>セッケッキュウ</t>
    </rPh>
    <rPh sb="3" eb="5">
      <t>セイザイ</t>
    </rPh>
    <rPh sb="6" eb="7">
      <t>ニン</t>
    </rPh>
    <rPh sb="10" eb="12">
      <t>ジコ</t>
    </rPh>
    <rPh sb="12" eb="13">
      <t>ケツ</t>
    </rPh>
    <rPh sb="14" eb="15">
      <t>ノゾ</t>
    </rPh>
    <phoneticPr fontId="1"/>
  </si>
  <si>
    <t>血小板製剤
（人）</t>
    <rPh sb="0" eb="3">
      <t>ケッショウバン</t>
    </rPh>
    <rPh sb="3" eb="5">
      <t>セイザイ</t>
    </rPh>
    <rPh sb="7" eb="8">
      <t>ニン</t>
    </rPh>
    <phoneticPr fontId="1"/>
  </si>
  <si>
    <t>ＦＦＰ
（人）</t>
    <rPh sb="5" eb="6">
      <t>ニン</t>
    </rPh>
    <phoneticPr fontId="1"/>
  </si>
  <si>
    <t>採血場所</t>
    <rPh sb="0" eb="2">
      <t>サイケツ</t>
    </rPh>
    <rPh sb="2" eb="4">
      <t>バショ</t>
    </rPh>
    <phoneticPr fontId="2"/>
  </si>
  <si>
    <t>採血担当</t>
    <rPh sb="0" eb="2">
      <t>サイケツ</t>
    </rPh>
    <rPh sb="2" eb="4">
      <t>タントウ</t>
    </rPh>
    <phoneticPr fontId="2"/>
  </si>
  <si>
    <t>全血保管</t>
    <rPh sb="0" eb="1">
      <t>ゼン</t>
    </rPh>
    <rPh sb="1" eb="2">
      <t>ケツ</t>
    </rPh>
    <rPh sb="2" eb="4">
      <t>ホカン</t>
    </rPh>
    <phoneticPr fontId="1"/>
  </si>
  <si>
    <t>MAP+FFP保管</t>
    <rPh sb="7" eb="9">
      <t>ホカン</t>
    </rPh>
    <phoneticPr fontId="2"/>
  </si>
  <si>
    <t>その他の保管</t>
    <rPh sb="2" eb="3">
      <t>タ</t>
    </rPh>
    <rPh sb="4" eb="6">
      <t>ホカン</t>
    </rPh>
    <phoneticPr fontId="2"/>
  </si>
  <si>
    <t>自己血用専用保冷庫</t>
    <rPh sb="0" eb="2">
      <t>ジコ</t>
    </rPh>
    <rPh sb="2" eb="3">
      <t>ケツ</t>
    </rPh>
    <rPh sb="3" eb="4">
      <t>ヨウ</t>
    </rPh>
    <rPh sb="4" eb="6">
      <t>センヨウ</t>
    </rPh>
    <rPh sb="6" eb="7">
      <t>ホ</t>
    </rPh>
    <rPh sb="7" eb="8">
      <t>レイ</t>
    </rPh>
    <rPh sb="8" eb="9">
      <t>コ</t>
    </rPh>
    <phoneticPr fontId="2"/>
  </si>
  <si>
    <t>ウイルス感染者の自己血</t>
    <rPh sb="4" eb="6">
      <t>カンセン</t>
    </rPh>
    <rPh sb="6" eb="7">
      <t>シャ</t>
    </rPh>
    <rPh sb="8" eb="10">
      <t>ジコ</t>
    </rPh>
    <rPh sb="10" eb="11">
      <t>ケツ</t>
    </rPh>
    <phoneticPr fontId="2"/>
  </si>
  <si>
    <t>200mL以内</t>
    <rPh sb="5" eb="7">
      <t>イナイ</t>
    </rPh>
    <phoneticPr fontId="2"/>
  </si>
  <si>
    <t>その他の自己血関連業務</t>
    <rPh sb="2" eb="3">
      <t>タ</t>
    </rPh>
    <rPh sb="4" eb="7">
      <t>ジコケツ</t>
    </rPh>
    <rPh sb="7" eb="9">
      <t>カンレン</t>
    </rPh>
    <rPh sb="9" eb="11">
      <t>ギョウム</t>
    </rPh>
    <phoneticPr fontId="2"/>
  </si>
  <si>
    <t>件数</t>
    <rPh sb="0" eb="2">
      <t>ケンスウ</t>
    </rPh>
    <phoneticPr fontId="3"/>
  </si>
  <si>
    <t>同種血小板</t>
    <rPh sb="0" eb="2">
      <t>ドウシュ</t>
    </rPh>
    <rPh sb="2" eb="5">
      <t>ケッショウバン</t>
    </rPh>
    <phoneticPr fontId="2"/>
  </si>
  <si>
    <t>自己血小板</t>
    <rPh sb="0" eb="2">
      <t>ジコ</t>
    </rPh>
    <rPh sb="2" eb="5">
      <t>ケッショウバン</t>
    </rPh>
    <phoneticPr fontId="2"/>
  </si>
  <si>
    <t>顆粒球</t>
    <rPh sb="0" eb="2">
      <t>カリュウ</t>
    </rPh>
    <rPh sb="2" eb="3">
      <t>キュウ</t>
    </rPh>
    <phoneticPr fontId="2"/>
  </si>
  <si>
    <t>血漿</t>
    <rPh sb="0" eb="2">
      <t>ケッショウ</t>
    </rPh>
    <phoneticPr fontId="1"/>
  </si>
  <si>
    <t>血漿交換</t>
    <rPh sb="0" eb="2">
      <t>ケッショウ</t>
    </rPh>
    <rPh sb="2" eb="4">
      <t>コウカン</t>
    </rPh>
    <phoneticPr fontId="2"/>
  </si>
  <si>
    <t>血漿除去</t>
    <rPh sb="0" eb="2">
      <t>ケッショウ</t>
    </rPh>
    <rPh sb="2" eb="4">
      <t>ジョキョ</t>
    </rPh>
    <phoneticPr fontId="2"/>
  </si>
  <si>
    <t>細胞除去</t>
    <rPh sb="0" eb="2">
      <t>サイボウ</t>
    </rPh>
    <rPh sb="2" eb="4">
      <t>ジョキョ</t>
    </rPh>
    <phoneticPr fontId="2"/>
  </si>
  <si>
    <t>輸血部の協力業務</t>
    <rPh sb="0" eb="3">
      <t>ユケツブ</t>
    </rPh>
    <rPh sb="4" eb="6">
      <t>キョウリョク</t>
    </rPh>
    <rPh sb="6" eb="8">
      <t>ギョウム</t>
    </rPh>
    <phoneticPr fontId="2"/>
  </si>
  <si>
    <t>回数</t>
    <rPh sb="0" eb="2">
      <t>カイスウ</t>
    </rPh>
    <phoneticPr fontId="2"/>
  </si>
  <si>
    <t>（採取）回数</t>
    <rPh sb="1" eb="3">
      <t>サイシュ</t>
    </rPh>
    <rPh sb="4" eb="6">
      <t>カイスウ</t>
    </rPh>
    <phoneticPr fontId="2"/>
  </si>
  <si>
    <t>患者数</t>
    <rPh sb="0" eb="3">
      <t>カンジャスウ</t>
    </rPh>
    <phoneticPr fontId="7"/>
  </si>
  <si>
    <t>項目名</t>
    <rPh sb="0" eb="2">
      <t>コウモク</t>
    </rPh>
    <rPh sb="2" eb="3">
      <t>メイ</t>
    </rPh>
    <phoneticPr fontId="4"/>
  </si>
  <si>
    <t>Rh(D因子)</t>
    <rPh sb="4" eb="6">
      <t>インシ</t>
    </rPh>
    <phoneticPr fontId="2"/>
  </si>
  <si>
    <t>交差試験
（バッグ数）</t>
    <rPh sb="9" eb="10">
      <t>カズ</t>
    </rPh>
    <phoneticPr fontId="2"/>
  </si>
  <si>
    <t>Ａ型転移酵素</t>
    <rPh sb="1" eb="2">
      <t>カタ</t>
    </rPh>
    <rPh sb="2" eb="4">
      <t>テンイ</t>
    </rPh>
    <rPh sb="4" eb="6">
      <t>コウソ</t>
    </rPh>
    <phoneticPr fontId="2"/>
  </si>
  <si>
    <t>Ｂ型転移酵素</t>
    <rPh sb="1" eb="2">
      <t>カタ</t>
    </rPh>
    <rPh sb="2" eb="4">
      <t>テンイ</t>
    </rPh>
    <rPh sb="4" eb="6">
      <t>コウソ</t>
    </rPh>
    <phoneticPr fontId="2"/>
  </si>
  <si>
    <t>その他のRh因子</t>
    <rPh sb="2" eb="3">
      <t>タ</t>
    </rPh>
    <phoneticPr fontId="2"/>
  </si>
  <si>
    <t>ﾒﾁﾙｾﾙﾛｰｽ培地</t>
    <rPh sb="8" eb="10">
      <t>バイチ</t>
    </rPh>
    <phoneticPr fontId="2"/>
  </si>
  <si>
    <t>FCM法</t>
    <rPh sb="3" eb="4">
      <t>ホウ</t>
    </rPh>
    <phoneticPr fontId="2"/>
  </si>
  <si>
    <t>名称</t>
    <rPh sb="0" eb="2">
      <t>メイショウ</t>
    </rPh>
    <phoneticPr fontId="4"/>
  </si>
  <si>
    <t>北海道大学</t>
  </si>
  <si>
    <t>北海道大学病院</t>
  </si>
  <si>
    <t>検査･輸血部　輸血検査室</t>
  </si>
  <si>
    <t>060-8648</t>
  </si>
  <si>
    <t>011-706-5725</t>
  </si>
  <si>
    <t>ダイヤルイン</t>
  </si>
  <si>
    <t>渡邊　千秋</t>
  </si>
  <si>
    <t>chiaki@med.hokudai.ac.jp</t>
  </si>
  <si>
    <t>清水　力</t>
  </si>
  <si>
    <t>准教授</t>
  </si>
  <si>
    <t>○</t>
  </si>
  <si>
    <t>助教</t>
  </si>
  <si>
    <t>×</t>
  </si>
  <si>
    <t>夜勤</t>
  </si>
  <si>
    <t>非番</t>
  </si>
  <si>
    <t>日勤</t>
  </si>
  <si>
    <t>4+5</t>
  </si>
  <si>
    <t>3+4+5</t>
  </si>
  <si>
    <t>BTRAS</t>
  </si>
  <si>
    <t>NEC</t>
  </si>
  <si>
    <t>輸血療法専門委員会</t>
  </si>
  <si>
    <t>独立組織</t>
  </si>
  <si>
    <t>旭川医科大学</t>
  </si>
  <si>
    <t>旭川医科大学病院</t>
  </si>
  <si>
    <t>輸血・細胞療法部門</t>
  </si>
  <si>
    <t>北海道旭川市緑ヶ丘東2条1丁目1-1</t>
  </si>
  <si>
    <t>078-8510</t>
  </si>
  <si>
    <t>0166-69-3381</t>
  </si>
  <si>
    <t>花田　大輔</t>
  </si>
  <si>
    <t>hanadai@asahikawa-med.ac.jp</t>
  </si>
  <si>
    <t>紀野　修一</t>
  </si>
  <si>
    <t>宿直</t>
  </si>
  <si>
    <t>通常勤務</t>
  </si>
  <si>
    <t>日直</t>
  </si>
  <si>
    <t>自己クリオ</t>
  </si>
  <si>
    <t>1999年</t>
  </si>
  <si>
    <t>弘前大学</t>
  </si>
  <si>
    <t>医学部附属病院</t>
  </si>
  <si>
    <t>輸血部</t>
  </si>
  <si>
    <t>036-8563</t>
  </si>
  <si>
    <t>0172-39-5321</t>
  </si>
  <si>
    <t>田中　一人</t>
  </si>
  <si>
    <t>伊藤　悦朗</t>
  </si>
  <si>
    <t>教授</t>
  </si>
  <si>
    <t>玉井　佳子</t>
  </si>
  <si>
    <t>講師</t>
  </si>
  <si>
    <t>宿直＋夜勤</t>
  </si>
  <si>
    <t>OLCOS</t>
  </si>
  <si>
    <t>バイオラッド</t>
  </si>
  <si>
    <t>輸血療法委員会</t>
  </si>
  <si>
    <t>東北大学</t>
  </si>
  <si>
    <t>東北大学病院</t>
  </si>
  <si>
    <t>980-8574</t>
  </si>
  <si>
    <t>022-717-7472</t>
  </si>
  <si>
    <t>2+3+4+5</t>
  </si>
  <si>
    <t>2+5</t>
  </si>
  <si>
    <t>ＢＬＡＤ</t>
  </si>
  <si>
    <t>富士通</t>
  </si>
  <si>
    <t>国立大学法人　秋田大学</t>
  </si>
  <si>
    <t>秋田県秋田市広面字蓮沼44-2</t>
  </si>
  <si>
    <t>010-8543</t>
  </si>
  <si>
    <t>018-884-6313</t>
  </si>
  <si>
    <t>iku.0607.sato@hos.akita-u.ac.jp</t>
  </si>
  <si>
    <t>高橋　勉</t>
  </si>
  <si>
    <t>藤島　直仁</t>
  </si>
  <si>
    <t>ＭＡＰ＋ＦＦＰ＋クリオ</t>
  </si>
  <si>
    <t>自己フィブリン糊作成</t>
  </si>
  <si>
    <t>BLAD</t>
  </si>
  <si>
    <t>2012年1月</t>
  </si>
  <si>
    <t>輸血部運営協議会</t>
  </si>
  <si>
    <t>山形大学</t>
  </si>
  <si>
    <t>990-9585</t>
  </si>
  <si>
    <t>023-633-1122</t>
  </si>
  <si>
    <t>奈良崎　正俊</t>
  </si>
  <si>
    <t>m-narasaki@med.id,yamagata-u.ac.jp</t>
  </si>
  <si>
    <t>加藤　丈夫</t>
  </si>
  <si>
    <t>加藤　裕一</t>
  </si>
  <si>
    <t>1+2+4</t>
  </si>
  <si>
    <t>1+2+3+5</t>
  </si>
  <si>
    <t>CLINILAN BT</t>
  </si>
  <si>
    <t xml:space="preserve">Ａ＆Ｔ </t>
  </si>
  <si>
    <t xml:space="preserve">輸血部運営委員会 </t>
  </si>
  <si>
    <t xml:space="preserve">輸血療法委員会 </t>
  </si>
  <si>
    <t xml:space="preserve">独立組織 </t>
  </si>
  <si>
    <t>筑波大学</t>
  </si>
  <si>
    <t>筑波大学附属病院</t>
  </si>
  <si>
    <t>305-8576</t>
  </si>
  <si>
    <t>029-853-3791</t>
  </si>
  <si>
    <t>杉山　真由美</t>
  </si>
  <si>
    <t>sugiyama-tuk@umin.ac.jp</t>
  </si>
  <si>
    <t>長谷川　雄一</t>
  </si>
  <si>
    <t>鈴川　和己</t>
  </si>
  <si>
    <t>2+4+5</t>
  </si>
  <si>
    <t>輸血部運営会議</t>
  </si>
  <si>
    <t>群馬大学</t>
  </si>
  <si>
    <t>群馬大学医学部附属病院</t>
  </si>
  <si>
    <t>群馬県前橋市昭和町３－３９－１５</t>
  </si>
  <si>
    <t>371-8511</t>
  </si>
  <si>
    <t>027-220-8670</t>
  </si>
  <si>
    <t>丸橋　隆行</t>
  </si>
  <si>
    <t>田村　遵一</t>
  </si>
  <si>
    <t>横濱　章彦</t>
  </si>
  <si>
    <t>DLI</t>
  </si>
  <si>
    <t>CSI</t>
  </si>
  <si>
    <t>国立大学法人　千葉大学</t>
  </si>
  <si>
    <t>輸血・細胞療法部</t>
  </si>
  <si>
    <t>260-8677</t>
  </si>
  <si>
    <t>043-226-2479</t>
  </si>
  <si>
    <t>伊藤　道博</t>
  </si>
  <si>
    <t>yuketumt@ho.chiba-u.ac.jp</t>
  </si>
  <si>
    <t>井関　徹</t>
  </si>
  <si>
    <t>その他</t>
  </si>
  <si>
    <t>BTD</t>
  </si>
  <si>
    <t>オーソ</t>
  </si>
  <si>
    <t>東京大学</t>
  </si>
  <si>
    <t>東京大学医学部付属病院</t>
  </si>
  <si>
    <t>東京都文京区本郷7-3-1</t>
  </si>
  <si>
    <t>113-8655</t>
  </si>
  <si>
    <t>03-3815-5411</t>
  </si>
  <si>
    <t>冷凍赤血球</t>
  </si>
  <si>
    <t>1+4+5</t>
  </si>
  <si>
    <t>1+3+4+5</t>
  </si>
  <si>
    <t>ＤＬＩ、免疫療法</t>
  </si>
  <si>
    <t>東京大学医科学研究所附属病院</t>
  </si>
  <si>
    <t>セルプロセッシング輸血部</t>
  </si>
  <si>
    <t>東京都港区白金台4-6-1</t>
  </si>
  <si>
    <t>108-8639</t>
  </si>
  <si>
    <t>03-5449-5695</t>
  </si>
  <si>
    <t>東京医科歯科大学</t>
  </si>
  <si>
    <t>東京医科歯科大学医学部附属病院</t>
  </si>
  <si>
    <t>東京都文京区湯島1-5-45</t>
  </si>
  <si>
    <t>113-8519</t>
  </si>
  <si>
    <t>03-5803-5646</t>
  </si>
  <si>
    <t>nohtomo.bldt@tmd.ac.jp</t>
  </si>
  <si>
    <t>臨床検査技師</t>
  </si>
  <si>
    <t>2+3+4</t>
  </si>
  <si>
    <t>輸血部運営委員会</t>
  </si>
  <si>
    <t>新潟大学</t>
  </si>
  <si>
    <t>新潟大学医歯学総合病院</t>
  </si>
  <si>
    <t>生命科学医療センター　輸血・再生医療部門</t>
  </si>
  <si>
    <t>951-8520</t>
  </si>
  <si>
    <t>025-227-2735</t>
  </si>
  <si>
    <t>中田　光</t>
  </si>
  <si>
    <t>TULIP</t>
  </si>
  <si>
    <t>H&amp;T</t>
  </si>
  <si>
    <t>金沢大学</t>
  </si>
  <si>
    <t>金沢大学附属病院</t>
  </si>
  <si>
    <t>920-8641</t>
  </si>
  <si>
    <t>076-265-2017</t>
  </si>
  <si>
    <t>高見　昭良</t>
  </si>
  <si>
    <t>近藤　恭夫</t>
  </si>
  <si>
    <t>2+4</t>
  </si>
  <si>
    <t>シーエスアイ</t>
  </si>
  <si>
    <t>下部組織</t>
  </si>
  <si>
    <t>山梨大学</t>
  </si>
  <si>
    <t>山梨大学医学部附属病院</t>
  </si>
  <si>
    <t>輸血細胞治療部</t>
  </si>
  <si>
    <t>409-3898</t>
  </si>
  <si>
    <t>055-273-1111</t>
  </si>
  <si>
    <t>岩尾　憲明</t>
  </si>
  <si>
    <t>niwao@yamanashi.ac.jp</t>
  </si>
  <si>
    <t>BTDX2</t>
  </si>
  <si>
    <t>信州大学</t>
  </si>
  <si>
    <t>信州大学医学部附属病院</t>
  </si>
  <si>
    <t>長野県松本市旭3-1-1</t>
  </si>
  <si>
    <t>390-8621</t>
  </si>
  <si>
    <t>0263-37-3223</t>
  </si>
  <si>
    <t>shinchan@shinshu-u.ac.jp</t>
  </si>
  <si>
    <t>バンク骨髄移植</t>
  </si>
  <si>
    <t>岐阜大学</t>
  </si>
  <si>
    <t>岐阜大学医学部附属病院</t>
  </si>
  <si>
    <t>501-1194</t>
  </si>
  <si>
    <t>058-230-7266</t>
  </si>
  <si>
    <t>佐藤　弦士朗</t>
  </si>
  <si>
    <t>gen-gif@umin.ac.jp</t>
  </si>
  <si>
    <t>清島　満</t>
  </si>
  <si>
    <t>CLINILAN</t>
  </si>
  <si>
    <t>A&amp;T</t>
  </si>
  <si>
    <t>名古屋大学</t>
  </si>
  <si>
    <t>名古屋大学医学部附属病院</t>
  </si>
  <si>
    <t>466-8560</t>
  </si>
  <si>
    <t>052-744-2653</t>
  </si>
  <si>
    <t>松下　正</t>
  </si>
  <si>
    <t>山本　晃士</t>
  </si>
  <si>
    <t>三重大学</t>
  </si>
  <si>
    <t>三重大学医学部附属病院</t>
  </si>
  <si>
    <t>三重県津市江戸橋2-174</t>
  </si>
  <si>
    <t>514-8507</t>
  </si>
  <si>
    <t>059-231-5175</t>
  </si>
  <si>
    <t>y-moriguchi@clin.medic.mie-u.ac.jp</t>
  </si>
  <si>
    <t>大石晃嗣</t>
  </si>
  <si>
    <t>PRP</t>
  </si>
  <si>
    <t>2+3+5</t>
  </si>
  <si>
    <t>再生治療</t>
  </si>
  <si>
    <t>1+2+3+4</t>
  </si>
  <si>
    <t>BCAM</t>
  </si>
  <si>
    <t>ホクユー</t>
  </si>
  <si>
    <t>京都大学</t>
  </si>
  <si>
    <t>京都大学医学部付属病院</t>
  </si>
  <si>
    <t>京都府京都市左京区聖護院川原町54</t>
  </si>
  <si>
    <t>606-8507</t>
  </si>
  <si>
    <t>075-751-3629</t>
  </si>
  <si>
    <t>万木　紀美子</t>
  </si>
  <si>
    <t>sdyurugi@kuhp.kyoto-u.ac.jp</t>
  </si>
  <si>
    <t>前川　平</t>
  </si>
  <si>
    <t>平位　秀世</t>
  </si>
  <si>
    <t>ＢＴＤＸ２</t>
  </si>
  <si>
    <t>大阪大学</t>
  </si>
  <si>
    <t>大阪大学医学部附属病院</t>
  </si>
  <si>
    <t>大阪府吹田市山田丘2-15</t>
  </si>
  <si>
    <t>565-0871</t>
  </si>
  <si>
    <t>06-6879-5881</t>
  </si>
  <si>
    <t>nagamine@hp-blood.med.osaka-u.ac.jp</t>
  </si>
  <si>
    <t>変則勤務</t>
  </si>
  <si>
    <t>3+5</t>
  </si>
  <si>
    <t>RCC,PC濃縮</t>
  </si>
  <si>
    <t>RHOOBA</t>
  </si>
  <si>
    <t>オネスト</t>
  </si>
  <si>
    <t>2010年1月</t>
  </si>
  <si>
    <t>独立組織（輸血部運営部会）</t>
  </si>
  <si>
    <t>神戸大学</t>
  </si>
  <si>
    <t>神戸大学医学部附属病院</t>
  </si>
  <si>
    <t>650-0017</t>
  </si>
  <si>
    <t>078-382-6460</t>
  </si>
  <si>
    <t>hashim@med.kobe-u.ac.jp</t>
  </si>
  <si>
    <t>南　博信</t>
  </si>
  <si>
    <t>杉本　健</t>
  </si>
  <si>
    <t>輸血部門ｼｽﾃﾑ</t>
  </si>
  <si>
    <t>麻生システムKK</t>
  </si>
  <si>
    <t>鳥取大学</t>
  </si>
  <si>
    <t>鳥取大学医学部附属病院</t>
  </si>
  <si>
    <t>検査部輸血検査室</t>
  </si>
  <si>
    <t>鳥取県米子市西町36-1</t>
  </si>
  <si>
    <t>683-8504</t>
  </si>
  <si>
    <t>0859-38-6871</t>
  </si>
  <si>
    <t>松本　智子</t>
  </si>
  <si>
    <t>satoko-ttr@umin.ac.jp</t>
  </si>
  <si>
    <t>本倉　徹</t>
  </si>
  <si>
    <t>IBM</t>
  </si>
  <si>
    <t>岡山大学</t>
  </si>
  <si>
    <t>岡山大学病院</t>
  </si>
  <si>
    <t>700-8558</t>
  </si>
  <si>
    <t>086-235-7768</t>
  </si>
  <si>
    <t>小郷　博昭</t>
  </si>
  <si>
    <t>ogo@hp.okayama-u.ac.jp</t>
  </si>
  <si>
    <t>岩月　啓氏</t>
  </si>
  <si>
    <t>藤井　伸治</t>
  </si>
  <si>
    <t xml:space="preserve">富士通 </t>
  </si>
  <si>
    <t>広島大学</t>
  </si>
  <si>
    <t>広島大学病院</t>
  </si>
  <si>
    <t>広島県広島市南区霞1-2-3</t>
  </si>
  <si>
    <t>734-8551</t>
  </si>
  <si>
    <t>082-257-5580</t>
  </si>
  <si>
    <t>kurita@hiroshima-u.ac.jp</t>
  </si>
  <si>
    <t>1+2+4+5</t>
  </si>
  <si>
    <t>1+4+5+6</t>
  </si>
  <si>
    <t>山口大学</t>
  </si>
  <si>
    <t>山口大学医学部附属病院</t>
  </si>
  <si>
    <t>755-8505</t>
  </si>
  <si>
    <t>0836-22-2646</t>
  </si>
  <si>
    <t>tsuchie-ygc@umin.ac.jp</t>
  </si>
  <si>
    <t>藤井　康彦</t>
  </si>
  <si>
    <t>徳島大学</t>
  </si>
  <si>
    <t>徳島大学病院</t>
  </si>
  <si>
    <t>770-8503</t>
  </si>
  <si>
    <t>088-633-7209</t>
  </si>
  <si>
    <t>李　悦子</t>
  </si>
  <si>
    <t>1+5</t>
  </si>
  <si>
    <t>1998年</t>
  </si>
  <si>
    <t>愛媛大学</t>
  </si>
  <si>
    <t>愛媛大学医学部附属病院</t>
  </si>
  <si>
    <t>輸血・細胞治療部</t>
  </si>
  <si>
    <t>愛媛県東温市志津川454</t>
  </si>
  <si>
    <t>791-0295</t>
  </si>
  <si>
    <t>089-960-5705</t>
  </si>
  <si>
    <t>土居　靖和</t>
  </si>
  <si>
    <t>yasukazu@m.ehime-u.ac.jp</t>
  </si>
  <si>
    <t>羽藤　高明</t>
  </si>
  <si>
    <t xml:space="preserve">3＋5  </t>
  </si>
  <si>
    <t>3＋5</t>
  </si>
  <si>
    <t>樹状細胞療法</t>
  </si>
  <si>
    <t>Ｎ-ＢＩＴ</t>
  </si>
  <si>
    <t>ＮＤＤ</t>
  </si>
  <si>
    <t>輸血・細胞治療部運営委員会</t>
  </si>
  <si>
    <t>九州大学</t>
  </si>
  <si>
    <t>九州大学病院</t>
  </si>
  <si>
    <t>遺伝子細胞療法部</t>
  </si>
  <si>
    <t>福岡県福岡市東区馬出３－１－１</t>
  </si>
  <si>
    <t>812-8582</t>
  </si>
  <si>
    <t>092-642-5869</t>
  </si>
  <si>
    <t>平安山　知子</t>
  </si>
  <si>
    <t>tomokona@intmed1.med.kyushu-u.ac.jp</t>
  </si>
  <si>
    <t>赤司　浩一</t>
  </si>
  <si>
    <t xml:space="preserve"> </t>
  </si>
  <si>
    <t>2004年5月</t>
  </si>
  <si>
    <t>長崎大学病院</t>
  </si>
  <si>
    <t>細胞療法部</t>
  </si>
  <si>
    <t>852-8501</t>
  </si>
  <si>
    <t>095-819-7493</t>
  </si>
  <si>
    <t>agwkn@nagasaki-u.ac.jp</t>
  </si>
  <si>
    <t>血液センターでの凍結保管</t>
  </si>
  <si>
    <t>輸血療法管理運営委員会</t>
  </si>
  <si>
    <t>細胞療法部運営委員会</t>
  </si>
  <si>
    <t>熊本大学</t>
  </si>
  <si>
    <t>熊本大学医学部附属病院</t>
  </si>
  <si>
    <t>860-8556</t>
  </si>
  <si>
    <t>youko-fukuyoshi@fc.kuh.kumamoto-u.ac.jp</t>
  </si>
  <si>
    <t>安東　由喜雄</t>
  </si>
  <si>
    <t>米村　雄士</t>
  </si>
  <si>
    <t>2+3</t>
  </si>
  <si>
    <t>熊本県合同輸血療法委員会</t>
  </si>
  <si>
    <t>鹿児島大学</t>
  </si>
  <si>
    <t>890-8520</t>
  </si>
  <si>
    <t>099-283-9355</t>
  </si>
  <si>
    <t>古川　良尚</t>
  </si>
  <si>
    <t>furukawy@m2.kufm.kagoshima-u.ac.jp</t>
  </si>
  <si>
    <t>自己フィブリン糊</t>
  </si>
  <si>
    <t>CLINIMACS</t>
  </si>
  <si>
    <t>RoOBA</t>
  </si>
  <si>
    <t>HONEST</t>
  </si>
  <si>
    <t>琉球大学</t>
  </si>
  <si>
    <t>琉球大学医学部附属病院</t>
  </si>
  <si>
    <t>沖縄県中頭郡西原町字上原207</t>
  </si>
  <si>
    <t>903-0215</t>
  </si>
  <si>
    <t>098-895-1339</t>
  </si>
  <si>
    <t>山根　誠久</t>
  </si>
  <si>
    <t>山城　剛</t>
  </si>
  <si>
    <t>ﾌｨﾌﾞﾘﾝ糊</t>
  </si>
  <si>
    <t>A&amp;T輸血システム</t>
  </si>
  <si>
    <t>ClinilanBT</t>
  </si>
  <si>
    <t>浜松医科大学</t>
  </si>
  <si>
    <t>浜松医科大学医学部附属病院</t>
  </si>
  <si>
    <t>静岡県浜松市東区半田山1-20-1</t>
  </si>
  <si>
    <t>431-3192</t>
  </si>
  <si>
    <t>053-435-2750</t>
  </si>
  <si>
    <t>金子　誠</t>
  </si>
  <si>
    <t>macneko@hama-med.ac.jp</t>
  </si>
  <si>
    <t>竹下　明裕</t>
  </si>
  <si>
    <t>ＣＬＩＮＩＬＡＮ BT</t>
  </si>
  <si>
    <t>滋賀医科大学</t>
  </si>
  <si>
    <t>520-2192</t>
  </si>
  <si>
    <t>077-548-2672</t>
  </si>
  <si>
    <t>茂籠　弘子</t>
  </si>
  <si>
    <t>hmoro@belle.shiga-med.ac.jp</t>
  </si>
  <si>
    <t>岡部　英俊</t>
  </si>
  <si>
    <t>程原　佳子</t>
  </si>
  <si>
    <t>ホクユーメディックス</t>
  </si>
  <si>
    <t>宮崎大学</t>
  </si>
  <si>
    <t>宮崎県宮崎市清武町木原5200番地</t>
  </si>
  <si>
    <t>889-1692</t>
  </si>
  <si>
    <t>0985-85-9723</t>
  </si>
  <si>
    <t>竹ノ内　博之</t>
  </si>
  <si>
    <t>hitake@fc.miyazaki-u.ac.jp</t>
  </si>
  <si>
    <t>下田　和哉</t>
  </si>
  <si>
    <t>久冨木　庸子</t>
  </si>
  <si>
    <t>自己骨保存</t>
  </si>
  <si>
    <t>輸血部門システム</t>
  </si>
  <si>
    <t>コア・クリエイト株式会社</t>
  </si>
  <si>
    <t>富山大学</t>
  </si>
  <si>
    <t>富山大学附属病院</t>
  </si>
  <si>
    <t>930-0194</t>
  </si>
  <si>
    <t>076-434-7790</t>
  </si>
  <si>
    <t>西野　主眞</t>
  </si>
  <si>
    <t>nisino＠med.u-toyama.ac.jp</t>
  </si>
  <si>
    <t>芳村　直樹</t>
  </si>
  <si>
    <t>安村　敏</t>
  </si>
  <si>
    <t>1+2+4+2</t>
  </si>
  <si>
    <t>輸血監視システム</t>
  </si>
  <si>
    <t>輸血・細胞治療部委員会</t>
  </si>
  <si>
    <t>島根大学</t>
  </si>
  <si>
    <t>島根県出雲市塩冶町89-1</t>
  </si>
  <si>
    <t>693-8501</t>
  </si>
  <si>
    <t>0853-20-2423</t>
  </si>
  <si>
    <t>竹谷　健</t>
  </si>
  <si>
    <t>2+3+4+5+6</t>
  </si>
  <si>
    <t>輸血部専門部会</t>
  </si>
  <si>
    <t>輸血ミーティング</t>
  </si>
  <si>
    <t>高知大学</t>
  </si>
  <si>
    <t>高知大学医学部附属病院</t>
  </si>
  <si>
    <t>783-8505</t>
  </si>
  <si>
    <t>088-880-2465</t>
  </si>
  <si>
    <t>西原 えり子</t>
  </si>
  <si>
    <t>jm-nishihar@kochi-u.ac.jp</t>
  </si>
  <si>
    <t>3 4 5</t>
  </si>
  <si>
    <t>CLNILAN</t>
  </si>
  <si>
    <t>A＆Ｔ，ＩＢＭ</t>
  </si>
  <si>
    <t>検査部・輸血部運営委員会</t>
  </si>
  <si>
    <t>輸血・細胞治療委員会</t>
  </si>
  <si>
    <t>佐賀大学</t>
  </si>
  <si>
    <t>佐賀大学医学部附属病院</t>
  </si>
  <si>
    <t>佐賀県佐賀市鍋島5-1-1</t>
  </si>
  <si>
    <t>849-8501</t>
  </si>
  <si>
    <t>0952-34-3257</t>
  </si>
  <si>
    <t>山田　尚友</t>
  </si>
  <si>
    <t>yamadan@cc.saga-u.ac.jp</t>
  </si>
  <si>
    <t>末岡　榮三朗</t>
  </si>
  <si>
    <t>久保田　寧</t>
  </si>
  <si>
    <t>自己血小板</t>
  </si>
  <si>
    <t>1988年</t>
  </si>
  <si>
    <t>2008年3月</t>
  </si>
  <si>
    <t>大分大学</t>
  </si>
  <si>
    <t>大分県由布市狭間町医大が丘１－１</t>
  </si>
  <si>
    <t>879-5593</t>
  </si>
  <si>
    <t>097-586-6057</t>
  </si>
  <si>
    <t>立川　良昭</t>
  </si>
  <si>
    <t>ytatsuka@oita-u.ac.jp</t>
  </si>
  <si>
    <t>緒方　正男</t>
  </si>
  <si>
    <t>福井大学</t>
  </si>
  <si>
    <t>福井大学医学部附属病院</t>
  </si>
  <si>
    <t>福井県吉田郡永平寺町松岡下合月23－3</t>
  </si>
  <si>
    <t>913-0043</t>
  </si>
  <si>
    <t>0776-61-1111</t>
  </si>
  <si>
    <t>3530・3531</t>
  </si>
  <si>
    <t>小林　洋子</t>
  </si>
  <si>
    <t>youkok@u-fukui.ac.jp</t>
  </si>
  <si>
    <t>浦崎　芳正</t>
  </si>
  <si>
    <t>香川大学</t>
  </si>
  <si>
    <t>香川大学医学部附属病院</t>
  </si>
  <si>
    <t>香川県木田郡三木町池戸1750-1</t>
  </si>
  <si>
    <t>761-0793</t>
  </si>
  <si>
    <t>087-898-5111</t>
  </si>
  <si>
    <t>松永　卓也</t>
  </si>
  <si>
    <t>細胞数測定</t>
  </si>
  <si>
    <t>BLADライブラリー</t>
  </si>
  <si>
    <t>防衛医科大学校</t>
  </si>
  <si>
    <t>防衛医科大学校病院</t>
  </si>
  <si>
    <t>輸血・血液浄化療法部</t>
  </si>
  <si>
    <t>埼玉県所沢市並木３－２</t>
  </si>
  <si>
    <t>359-8513</t>
  </si>
  <si>
    <t>04-2995-1511</t>
  </si>
  <si>
    <t>sakagut@ndmc.ac.jp</t>
  </si>
  <si>
    <t>辻　明</t>
  </si>
  <si>
    <t>MELAS</t>
  </si>
  <si>
    <t>ITEC阪急阪神株式会社</t>
  </si>
  <si>
    <t>詳細不明</t>
  </si>
  <si>
    <t>2010年6月</t>
  </si>
  <si>
    <t>輸血療法分科会</t>
  </si>
  <si>
    <t>札幌医科大学</t>
  </si>
  <si>
    <t>札幌医科大学附属病院</t>
  </si>
  <si>
    <t>検査部　輸血係</t>
  </si>
  <si>
    <t>060-8543</t>
  </si>
  <si>
    <t>011-611-2111</t>
  </si>
  <si>
    <t>渡邉　直樹</t>
  </si>
  <si>
    <t>小林　大介</t>
  </si>
  <si>
    <t>BT2</t>
  </si>
  <si>
    <t>検査部業務運営委員会</t>
  </si>
  <si>
    <t>福島県立医科大学</t>
  </si>
  <si>
    <t>福島県立医科大学附属病院</t>
  </si>
  <si>
    <t>輸血･移植免疫部</t>
  </si>
  <si>
    <t>960-1295</t>
  </si>
  <si>
    <t>024-547-1536</t>
  </si>
  <si>
    <t>大戸　斉</t>
  </si>
  <si>
    <t>1+2+3+4+5</t>
  </si>
  <si>
    <t>1+2+3+4+5+6</t>
  </si>
  <si>
    <t>1+2+5+6</t>
  </si>
  <si>
    <t>横浜市立大学</t>
  </si>
  <si>
    <t>横浜市立大学附属病院</t>
  </si>
  <si>
    <t>236-0004</t>
  </si>
  <si>
    <t>045-787-2949</t>
  </si>
  <si>
    <t>大津　恵</t>
  </si>
  <si>
    <t>m_9806@yokohama-cu.ac.jp</t>
  </si>
  <si>
    <t>上條　亜紀</t>
  </si>
  <si>
    <t>血管新生療法</t>
  </si>
  <si>
    <t>CLINILAN　BT</t>
  </si>
  <si>
    <t>検査運営委員会</t>
  </si>
  <si>
    <t>名古屋市立大学</t>
  </si>
  <si>
    <t>名古屋市立大学病院</t>
  </si>
  <si>
    <t>愛知県名古屋市瑞穂区瑞穂町字川澄1</t>
  </si>
  <si>
    <t>467-8602</t>
  </si>
  <si>
    <t>052-858-7410</t>
  </si>
  <si>
    <t>btochi@med.nagoya-cu.ac.jp</t>
  </si>
  <si>
    <t>2004年1月</t>
  </si>
  <si>
    <t>輸血部運営委員会（療法委員会）</t>
  </si>
  <si>
    <t>京都府立医科大学</t>
  </si>
  <si>
    <t>京都府立医科大学附属病院</t>
  </si>
  <si>
    <t>輸血・細胞医療部</t>
  </si>
  <si>
    <t>602-8566</t>
  </si>
  <si>
    <t>075-251-5891</t>
  </si>
  <si>
    <t>笹田　裕司</t>
  </si>
  <si>
    <t>ysasada@koto.kpu-m.ac.jp</t>
  </si>
  <si>
    <t>堀池　重夫</t>
  </si>
  <si>
    <t>稲葉　亨</t>
  </si>
  <si>
    <t>3+4</t>
  </si>
  <si>
    <t>公立大学法人　大阪市立大学</t>
  </si>
  <si>
    <t>大阪市立大学医学部附属病院　</t>
  </si>
  <si>
    <t>545-8586</t>
  </si>
  <si>
    <t>06-6645-2292</t>
  </si>
  <si>
    <t>m1578821@med.osaka-cu.ac.jp</t>
  </si>
  <si>
    <t>1+6</t>
  </si>
  <si>
    <t>2007年5月</t>
  </si>
  <si>
    <t>輸血委員会</t>
  </si>
  <si>
    <t>奈良県立医科大学</t>
  </si>
  <si>
    <t>634-8522</t>
  </si>
  <si>
    <t>0744-22-3051</t>
  </si>
  <si>
    <t>和歌山県立医科大学附属病院</t>
  </si>
  <si>
    <t>和歌山県和歌山市紀三井寺811-1</t>
  </si>
  <si>
    <t>641-8510</t>
  </si>
  <si>
    <t>073-447-2300</t>
  </si>
  <si>
    <t>松浪　美佐子</t>
  </si>
  <si>
    <t>mmisako@wakayama-med.ac,jp</t>
  </si>
  <si>
    <t>中熊　秀喜</t>
  </si>
  <si>
    <t>ルーバ</t>
  </si>
  <si>
    <t>ＮＥＣ</t>
  </si>
  <si>
    <t>2010年5月</t>
  </si>
  <si>
    <t>岩手医科大学</t>
  </si>
  <si>
    <t>岩手医科大学附属病院</t>
  </si>
  <si>
    <t>中央臨床検査部輸血検査室</t>
  </si>
  <si>
    <t>020-8505</t>
  </si>
  <si>
    <t>019-651-5110</t>
  </si>
  <si>
    <t>3737・3685</t>
  </si>
  <si>
    <t>後藤　健治</t>
  </si>
  <si>
    <t>kenji-goto@umin.net</t>
  </si>
  <si>
    <t>諏訪部　章</t>
  </si>
  <si>
    <t>ＣＬＩＮＩＬＡＮ　ＢＴ</t>
  </si>
  <si>
    <t>Ａ＆Ｔ</t>
  </si>
  <si>
    <t>自治医科大学</t>
  </si>
  <si>
    <t>自治医科大学附属病院</t>
  </si>
  <si>
    <t>輸血・細胞移植部</t>
  </si>
  <si>
    <t>栃木県下野市薬師寺3311-1</t>
  </si>
  <si>
    <t>329-0498</t>
  </si>
  <si>
    <t>0285-58-7187</t>
  </si>
  <si>
    <t>岸野　光司</t>
  </si>
  <si>
    <t>kishino@jichi.ac.jp</t>
  </si>
  <si>
    <t>室井　一男</t>
  </si>
  <si>
    <t>1+2</t>
  </si>
  <si>
    <t xml:space="preserve">1+2+3+4+5 </t>
  </si>
  <si>
    <t xml:space="preserve">1+2+3+4+5+6(単核細胞分離、血漿除去） </t>
  </si>
  <si>
    <t xml:space="preserve">1+2+3+4+5+6コロニーアッセイ、生細胞率 </t>
  </si>
  <si>
    <t xml:space="preserve">1+2+4+5+6コロニーアッセイ、生細胞率 </t>
  </si>
  <si>
    <t>N-BIT</t>
  </si>
  <si>
    <t>NDD</t>
  </si>
  <si>
    <t>2001年3月</t>
  </si>
  <si>
    <t>自治医科大学附属さいたま医療センター</t>
  </si>
  <si>
    <t>埼玉県さいたま市大宮区天沼町1-847</t>
  </si>
  <si>
    <t>330-8503</t>
  </si>
  <si>
    <t>048-648-5371</t>
  </si>
  <si>
    <t>ybuseki@omiya.jichi.ac.jp</t>
  </si>
  <si>
    <t>西田　淳二</t>
  </si>
  <si>
    <t>Fjwing　Type　Y</t>
  </si>
  <si>
    <t>富士テクノサプライ</t>
  </si>
  <si>
    <t>2005年7月</t>
  </si>
  <si>
    <t>輸血管理委員会</t>
  </si>
  <si>
    <t>獨協医科大学</t>
  </si>
  <si>
    <t>獨協医科大学病院</t>
  </si>
  <si>
    <t>栃木県下都賀郡壬生町北小林880</t>
  </si>
  <si>
    <t>321-0293</t>
  </si>
  <si>
    <t>0282-87-2187</t>
  </si>
  <si>
    <t>篠原　茂</t>
  </si>
  <si>
    <t>s-shino@dokkyomed.ac.jp</t>
  </si>
  <si>
    <t>三谷　絹子</t>
  </si>
  <si>
    <t>血管新生</t>
  </si>
  <si>
    <t>埼玉医科大学</t>
  </si>
  <si>
    <t>埼玉医科大学病院</t>
  </si>
  <si>
    <t>049-276-2044</t>
  </si>
  <si>
    <t>山田　攻</t>
  </si>
  <si>
    <t>osamuy@saitama-med.ac.jp</t>
  </si>
  <si>
    <t>池淵　研二</t>
  </si>
  <si>
    <t>フィブリン糊</t>
  </si>
  <si>
    <t>輸血システム</t>
  </si>
  <si>
    <t>2011年9月</t>
  </si>
  <si>
    <t>輸血・細胞移植部運営委員会</t>
  </si>
  <si>
    <t>埼玉医科大学総合医療センター</t>
  </si>
  <si>
    <t>埼玉県川越市鴨田1981番地</t>
  </si>
  <si>
    <t>350-8550</t>
  </si>
  <si>
    <t>049-228-3500</t>
  </si>
  <si>
    <t>an2@saitama-med.ac.jp</t>
  </si>
  <si>
    <t>1+4</t>
  </si>
  <si>
    <t>独自作成</t>
  </si>
  <si>
    <t>埼玉医科大学国際医療センター</t>
  </si>
  <si>
    <t>埼玉県日高市山根1397-1</t>
  </si>
  <si>
    <t>350-1298</t>
  </si>
  <si>
    <t>042-984-4386</t>
  </si>
  <si>
    <t>ikyuketu@saitama-med.ac.jp</t>
  </si>
  <si>
    <t>1+2+4+5+6(骨髄濃縮）</t>
  </si>
  <si>
    <t>6(一時保管、viability)</t>
  </si>
  <si>
    <t>血管再生療法、ＤＬＩ細胞処理</t>
  </si>
  <si>
    <t>なし</t>
  </si>
  <si>
    <t>北里大学</t>
  </si>
  <si>
    <t>北里大学病院</t>
  </si>
  <si>
    <t>輸血センター部</t>
  </si>
  <si>
    <t>252-0375</t>
  </si>
  <si>
    <t>042-778-8148</t>
  </si>
  <si>
    <t>狩野　有作</t>
  </si>
  <si>
    <t>単核球採取</t>
  </si>
  <si>
    <t>RhooBA</t>
  </si>
  <si>
    <t>杏林大学</t>
  </si>
  <si>
    <t>杏林大学医学部付属病院</t>
  </si>
  <si>
    <t>臨床検査・輸血検査</t>
  </si>
  <si>
    <t>181-8611</t>
  </si>
  <si>
    <t>0422-47-5512</t>
  </si>
  <si>
    <t>大西　宏明</t>
  </si>
  <si>
    <t>onishi@ks.kyorin-u.ac.jp</t>
  </si>
  <si>
    <t>渡邊　卓</t>
  </si>
  <si>
    <t>ＭＥＬＡＳ</t>
  </si>
  <si>
    <t>ＩＴＥＣ阪急阪神</t>
  </si>
  <si>
    <t>順天堂大学</t>
  </si>
  <si>
    <t>順天堂大学医学部附属順天堂医院</t>
  </si>
  <si>
    <t>輸血室</t>
  </si>
  <si>
    <t>東京都文京区本郷3-1-3</t>
  </si>
  <si>
    <t>113-8431</t>
  </si>
  <si>
    <t>03-5802-1202</t>
  </si>
  <si>
    <t>大澤　俊也</t>
  </si>
  <si>
    <t>toosawa@juntendo.ac.jp</t>
  </si>
  <si>
    <t>大坂　顯通</t>
  </si>
  <si>
    <t>冷凍血液</t>
  </si>
  <si>
    <t>BIO-RADシステム</t>
  </si>
  <si>
    <t>BIO-RAD</t>
  </si>
  <si>
    <t>2009年2月</t>
  </si>
  <si>
    <t>昭和大学</t>
  </si>
  <si>
    <t>昭和大学病院</t>
  </si>
  <si>
    <t>東京都品川区旗の台1-5-8</t>
  </si>
  <si>
    <t>142-8666</t>
  </si>
  <si>
    <t>03-3784-8446</t>
  </si>
  <si>
    <t>坂本　大</t>
  </si>
  <si>
    <t>showa.hill@cmed.showa-u.ac.jp</t>
  </si>
  <si>
    <t>血液センター</t>
  </si>
  <si>
    <t>神奈川県横浜市青葉区藤が丘1-30</t>
  </si>
  <si>
    <t>227-8501</t>
  </si>
  <si>
    <t>045-974-6235</t>
  </si>
  <si>
    <t>帝京大学</t>
  </si>
  <si>
    <t>帝京大学医学部附属病院</t>
  </si>
  <si>
    <t>輸血・細胞治療センター</t>
  </si>
  <si>
    <t>東京都板橋区加賀2-11-1</t>
  </si>
  <si>
    <t>176-8606</t>
  </si>
  <si>
    <t>03-3964-1211</t>
  </si>
  <si>
    <t>冨山　秀和</t>
  </si>
  <si>
    <t>tomiyama@med.teikyo-u.ac.jp</t>
  </si>
  <si>
    <t>白藤　尚毅</t>
  </si>
  <si>
    <t>脇本　信博</t>
  </si>
  <si>
    <t>凍結</t>
  </si>
  <si>
    <t>帝京大学ちば総合医療センター</t>
  </si>
  <si>
    <t>検査部　輸血検査室</t>
  </si>
  <si>
    <t>千葉県市原市姉崎3426-3</t>
  </si>
  <si>
    <t>299-0111</t>
  </si>
  <si>
    <t>0436-62-1211</t>
  </si>
  <si>
    <t>山本　喜則</t>
  </si>
  <si>
    <t>yyama@med.teikyo-u.ac.jp</t>
  </si>
  <si>
    <t>中村　文隆</t>
  </si>
  <si>
    <t>5+6</t>
  </si>
  <si>
    <t>Ortho</t>
  </si>
  <si>
    <t>東海大学</t>
  </si>
  <si>
    <t>東海大学医学部付属病院</t>
  </si>
  <si>
    <t>診療協力部輸血室</t>
  </si>
  <si>
    <t>神奈川県伊勢原市下糟屋143</t>
  </si>
  <si>
    <t>259-1143</t>
  </si>
  <si>
    <t>0463-93-3578</t>
  </si>
  <si>
    <t>1+2+5</t>
  </si>
  <si>
    <t>東京医科大学</t>
  </si>
  <si>
    <t>160-0023</t>
  </si>
  <si>
    <t>03-5339-3723</t>
  </si>
  <si>
    <t>須永　和代</t>
  </si>
  <si>
    <t>福武　勝幸</t>
  </si>
  <si>
    <t>天野　景裕</t>
  </si>
  <si>
    <t>193-0998</t>
  </si>
  <si>
    <t>042-665-5611</t>
  </si>
  <si>
    <t>鈴木　実</t>
  </si>
  <si>
    <t>田中　朝志</t>
  </si>
  <si>
    <t>ＯＬＣＯＳシステム</t>
  </si>
  <si>
    <t>バイオラット</t>
  </si>
  <si>
    <t>東京慈恵会医科大学</t>
  </si>
  <si>
    <t>東京慈恵会医科大学附属病院</t>
  </si>
  <si>
    <t>東京都港区西新橋3-19-18</t>
  </si>
  <si>
    <t>105-8471</t>
  </si>
  <si>
    <t>03-3433-1111</t>
  </si>
  <si>
    <t>thase@jikei.ac.jp</t>
  </si>
  <si>
    <t>田﨑　哲典</t>
  </si>
  <si>
    <t>麻生情報システム</t>
  </si>
  <si>
    <t>東京女子医科大学</t>
  </si>
  <si>
    <t>東京女子医科大学病院</t>
  </si>
  <si>
    <t>輸血・細胞プロセシング部</t>
  </si>
  <si>
    <t>162-8666</t>
  </si>
  <si>
    <t>03-3353-8111</t>
  </si>
  <si>
    <t>腹水濾過濃縮</t>
  </si>
  <si>
    <t>テクノラボ</t>
  </si>
  <si>
    <t>輸血療法実務委員会</t>
  </si>
  <si>
    <t>細胞プロセシング連絡会</t>
  </si>
  <si>
    <t>東邦大学</t>
  </si>
  <si>
    <t>東邦大学医療センター大森病院</t>
  </si>
  <si>
    <t>東京都大田区大森西6丁目11番1号</t>
  </si>
  <si>
    <t>143-8541</t>
  </si>
  <si>
    <t>03-5763-6660</t>
  </si>
  <si>
    <t>小原　明</t>
  </si>
  <si>
    <t>ｸﾘｵﾌﾟﾚｼﾋﾟﾃｰﾄ</t>
  </si>
  <si>
    <t>東邦大学医療センター大橋病院</t>
  </si>
  <si>
    <t>東京都目黒区大橋2丁目17番地6号</t>
  </si>
  <si>
    <t>153-8515</t>
  </si>
  <si>
    <t>03-3468-1251</t>
  </si>
  <si>
    <t>shiya@oha.toho-u.ac.jp</t>
  </si>
  <si>
    <t>N-Bit</t>
  </si>
  <si>
    <t>日本医科大学</t>
  </si>
  <si>
    <t>日本医科大学付属病院</t>
  </si>
  <si>
    <t>東京都文京区千駄木1-1-5</t>
  </si>
  <si>
    <t>113-8603</t>
  </si>
  <si>
    <t>03-5814-6451</t>
  </si>
  <si>
    <t>福田　高久</t>
  </si>
  <si>
    <t>takahisa@nms.ac.jp</t>
  </si>
  <si>
    <t>　</t>
  </si>
  <si>
    <t>OCD</t>
  </si>
  <si>
    <t>アルブミン適正使用評価委員会</t>
  </si>
  <si>
    <t>聖マリアンナ医科大学</t>
  </si>
  <si>
    <t>聖マリアンナ医科大学病院</t>
  </si>
  <si>
    <t>216-8511</t>
  </si>
  <si>
    <t>044-977-8111</t>
  </si>
  <si>
    <t>渡会　義弘</t>
  </si>
  <si>
    <t>labotrm@marianna-u.ac.jp</t>
  </si>
  <si>
    <t>三浦　偉久男</t>
  </si>
  <si>
    <t>臨床検査部主幹</t>
  </si>
  <si>
    <t>金沢医科大学</t>
  </si>
  <si>
    <t>金沢医科大学病院</t>
  </si>
  <si>
    <t>石川県河北郡内灘町大学１－１</t>
  </si>
  <si>
    <t>920-0293</t>
  </si>
  <si>
    <t>076-286-3511</t>
  </si>
  <si>
    <t>大島　恵子</t>
  </si>
  <si>
    <t>c-blood@kanazawa-med.ac.jp</t>
  </si>
  <si>
    <t>岡崎　俊朗</t>
  </si>
  <si>
    <t>正木　康史</t>
  </si>
  <si>
    <t>毎月更新</t>
  </si>
  <si>
    <t>愛知医科大学</t>
  </si>
  <si>
    <t>愛知医科大学病院</t>
  </si>
  <si>
    <t>愛知県長久手市岩作雁又1-1</t>
  </si>
  <si>
    <t>480-1195</t>
  </si>
  <si>
    <t>0561-62-3311</t>
  </si>
  <si>
    <t>taka29@aichi-med-u.ac.jp</t>
  </si>
  <si>
    <t>BMS</t>
  </si>
  <si>
    <t>ニューコン</t>
  </si>
  <si>
    <t>藤田保健衛生大学</t>
  </si>
  <si>
    <t>藤田保健衛生大学病院</t>
  </si>
  <si>
    <t>愛知県豊明市沓掛町田楽ヶ窪1-98</t>
  </si>
  <si>
    <t>470-1192</t>
  </si>
  <si>
    <t>0562-93-2314</t>
  </si>
  <si>
    <t>恵美　宣彦</t>
  </si>
  <si>
    <t>赤塚　美樹</t>
  </si>
  <si>
    <t>N-BiT</t>
  </si>
  <si>
    <t>エヌデーデー</t>
  </si>
  <si>
    <t>大阪医科大学</t>
  </si>
  <si>
    <t>大阪医科大学附属病院</t>
  </si>
  <si>
    <t>大阪府高槻市大学町2-7</t>
  </si>
  <si>
    <t>569-8686</t>
  </si>
  <si>
    <t>072-683-1221</t>
  </si>
  <si>
    <t>tkohno@art.osaka-med.ac.jp</t>
  </si>
  <si>
    <t>関西医科大学</t>
  </si>
  <si>
    <t>附属滝井病院</t>
  </si>
  <si>
    <t>大阪府守口市文園町10-15</t>
  </si>
  <si>
    <t>570-8505</t>
  </si>
  <si>
    <t>06-6992-1001</t>
  </si>
  <si>
    <t>teranish@takii.kmu.ac.jp</t>
  </si>
  <si>
    <t>徳永　裕彦</t>
  </si>
  <si>
    <t>BL Powers</t>
  </si>
  <si>
    <t>朝日ソフトウェア</t>
  </si>
  <si>
    <t>1986年</t>
  </si>
  <si>
    <t>近畿大学</t>
  </si>
  <si>
    <t>大阪府大阪狭山市大野東377-2</t>
  </si>
  <si>
    <t>589-8511</t>
  </si>
  <si>
    <t>072-366-0221</t>
  </si>
  <si>
    <t>金光　靖</t>
  </si>
  <si>
    <t>yuketsu@med.kindai.ac.jp</t>
  </si>
  <si>
    <t>松村　到</t>
  </si>
  <si>
    <t>兵庫医科大学</t>
  </si>
  <si>
    <t>兵庫医科大学病院</t>
  </si>
  <si>
    <t>663-8501</t>
  </si>
  <si>
    <t>0798-45-6349</t>
  </si>
  <si>
    <t>半日勤務</t>
  </si>
  <si>
    <t>2+4+5　</t>
  </si>
  <si>
    <t>川崎医科大学</t>
  </si>
  <si>
    <t>川崎医科大学附属病院</t>
  </si>
  <si>
    <t>701-0192</t>
  </si>
  <si>
    <t>086-462-1111</t>
  </si>
  <si>
    <t>中桐　逸博</t>
  </si>
  <si>
    <t>nakagiri@med.kawasaki-m.ac.jp</t>
  </si>
  <si>
    <t>和田　秀穂</t>
  </si>
  <si>
    <t>田坂　大象</t>
  </si>
  <si>
    <t>DLI細胞処理</t>
  </si>
  <si>
    <t>輸血部（中検）会議</t>
  </si>
  <si>
    <t>輸血療法適正使用委員会</t>
  </si>
  <si>
    <t>久留米大学</t>
  </si>
  <si>
    <t>久留米大学病院</t>
  </si>
  <si>
    <t>臨床検査部　輸血検査室</t>
  </si>
  <si>
    <t>福岡県久留米市旭町67番地</t>
  </si>
  <si>
    <t>830-0011</t>
  </si>
  <si>
    <t>0942-35-3311</t>
  </si>
  <si>
    <t>川野　洋之</t>
  </si>
  <si>
    <t>kawano_hiroyuki@kurume-u.ac.jp</t>
  </si>
  <si>
    <t>中島　収</t>
  </si>
  <si>
    <t>岡村　孝</t>
  </si>
  <si>
    <t>冷凍保存</t>
  </si>
  <si>
    <t>チューリップ</t>
  </si>
  <si>
    <t>エッチアンドティー</t>
  </si>
  <si>
    <t>2007年4月</t>
  </si>
  <si>
    <t>福岡大学</t>
  </si>
  <si>
    <t>福岡大学病院</t>
  </si>
  <si>
    <t>814-0180</t>
  </si>
  <si>
    <t>092-801-1011</t>
  </si>
  <si>
    <t>熊川　みどり</t>
  </si>
  <si>
    <t>部長</t>
  </si>
  <si>
    <t>ＢＬＯＯＤ</t>
  </si>
  <si>
    <t>AIS（麻生情報）</t>
  </si>
  <si>
    <t>産業医科大学</t>
  </si>
  <si>
    <t>産業医科大学病院</t>
  </si>
  <si>
    <t>病理・臨床検査・輸血部</t>
  </si>
  <si>
    <t>807-8556</t>
  </si>
  <si>
    <t>093-691-7337</t>
  </si>
  <si>
    <t>施設番号（24年度アンケートの施設番号）</t>
    <rPh sb="0" eb="2">
      <t>シセツ</t>
    </rPh>
    <rPh sb="2" eb="4">
      <t>バンゴウ</t>
    </rPh>
    <rPh sb="7" eb="9">
      <t>ネンド</t>
    </rPh>
    <rPh sb="15" eb="17">
      <t>シセツ</t>
    </rPh>
    <rPh sb="17" eb="19">
      <t>バンゴウ</t>
    </rPh>
    <phoneticPr fontId="1"/>
  </si>
  <si>
    <t>（西暦年月：YYYY年MM月）</t>
    <rPh sb="1" eb="3">
      <t>セイレキ</t>
    </rPh>
    <rPh sb="3" eb="5">
      <t>ネンゲツ</t>
    </rPh>
    <rPh sb="10" eb="11">
      <t>ネン</t>
    </rPh>
    <rPh sb="13" eb="14">
      <t>ガツ</t>
    </rPh>
    <phoneticPr fontId="1"/>
  </si>
  <si>
    <t>（西暦年月：YYYY年MM月）</t>
    <rPh sb="1" eb="3">
      <t>セイレキ</t>
    </rPh>
    <rPh sb="3" eb="5">
      <t>ネンゲツ</t>
    </rPh>
    <rPh sb="10" eb="11">
      <t>ネン</t>
    </rPh>
    <rPh sb="13" eb="14">
      <t>ツキ</t>
    </rPh>
    <phoneticPr fontId="1"/>
  </si>
  <si>
    <t>160-8582</t>
  </si>
  <si>
    <t>03-5363-3715</t>
  </si>
  <si>
    <r>
      <t>輸血部門の専有面積（ｍ</t>
    </r>
    <r>
      <rPr>
        <vertAlign val="superscript"/>
        <sz val="11"/>
        <rFont val="ＭＳ Ｐゴシック"/>
        <family val="3"/>
        <charset val="128"/>
        <scheme val="minor"/>
      </rPr>
      <t>2</t>
    </r>
    <r>
      <rPr>
        <sz val="11"/>
        <rFont val="ＭＳ Ｐゴシック"/>
        <family val="2"/>
        <charset val="128"/>
        <scheme val="minor"/>
      </rPr>
      <t>）</t>
    </r>
    <rPh sb="0" eb="2">
      <t>ユケツ</t>
    </rPh>
    <rPh sb="2" eb="4">
      <t>ブモン</t>
    </rPh>
    <rPh sb="5" eb="7">
      <t>センユウ</t>
    </rPh>
    <rPh sb="7" eb="9">
      <t>メンセキ</t>
    </rPh>
    <phoneticPr fontId="1"/>
  </si>
  <si>
    <t>認定輸血検査技師数</t>
    <rPh sb="0" eb="2">
      <t>ニンテイ</t>
    </rPh>
    <rPh sb="2" eb="4">
      <t>ユケツ</t>
    </rPh>
    <rPh sb="4" eb="6">
      <t>ケンサ</t>
    </rPh>
    <rPh sb="6" eb="8">
      <t>ギシ</t>
    </rPh>
    <rPh sb="8" eb="9">
      <t>スウ</t>
    </rPh>
    <phoneticPr fontId="2"/>
  </si>
  <si>
    <t>自己血看護師数</t>
    <rPh sb="0" eb="2">
      <t>ジコ</t>
    </rPh>
    <rPh sb="2" eb="3">
      <t>ケツ</t>
    </rPh>
    <rPh sb="3" eb="6">
      <t>カンゴシ</t>
    </rPh>
    <rPh sb="6" eb="7">
      <t>スウ</t>
    </rPh>
    <phoneticPr fontId="2"/>
  </si>
  <si>
    <t>臨床輸血看護師数</t>
    <rPh sb="0" eb="2">
      <t>リンショウ</t>
    </rPh>
    <rPh sb="2" eb="4">
      <t>ユケツ</t>
    </rPh>
    <rPh sb="4" eb="7">
      <t>カンゴシ</t>
    </rPh>
    <rPh sb="7" eb="8">
      <t>スウ</t>
    </rPh>
    <phoneticPr fontId="2"/>
  </si>
  <si>
    <t>アフェレーシスナース数</t>
    <rPh sb="10" eb="11">
      <t>スウ</t>
    </rPh>
    <phoneticPr fontId="2"/>
  </si>
  <si>
    <t>夜間休日の年間輸血検査件数等</t>
    <rPh sb="0" eb="2">
      <t>ヤカン</t>
    </rPh>
    <rPh sb="2" eb="4">
      <t>キュウジツ</t>
    </rPh>
    <rPh sb="5" eb="7">
      <t>ネンカン</t>
    </rPh>
    <rPh sb="7" eb="9">
      <t>ユケツ</t>
    </rPh>
    <rPh sb="9" eb="11">
      <t>ケンサ</t>
    </rPh>
    <rPh sb="11" eb="13">
      <t>ケンスウ</t>
    </rPh>
    <rPh sb="13" eb="14">
      <t>トウ</t>
    </rPh>
    <phoneticPr fontId="2"/>
  </si>
  <si>
    <t>交差試験（バッグ数）</t>
    <rPh sb="0" eb="2">
      <t>コウサ</t>
    </rPh>
    <rPh sb="2" eb="4">
      <t>シケン</t>
    </rPh>
    <rPh sb="8" eb="9">
      <t>スウ</t>
    </rPh>
    <phoneticPr fontId="2"/>
  </si>
  <si>
    <t>異なる機会に採血した検体による血液型ダブルチェックの実施</t>
    <rPh sb="0" eb="1">
      <t>コト</t>
    </rPh>
    <rPh sb="3" eb="5">
      <t>キカイ</t>
    </rPh>
    <rPh sb="6" eb="8">
      <t>サイケツ</t>
    </rPh>
    <rPh sb="10" eb="12">
      <t>ケンタイ</t>
    </rPh>
    <rPh sb="15" eb="17">
      <t>ケツエキ</t>
    </rPh>
    <phoneticPr fontId="2"/>
  </si>
  <si>
    <t>輸血部門システム当初導入時期</t>
    <rPh sb="0" eb="2">
      <t>ユケツ</t>
    </rPh>
    <rPh sb="2" eb="4">
      <t>ブモン</t>
    </rPh>
    <rPh sb="8" eb="10">
      <t>トウショ</t>
    </rPh>
    <rPh sb="10" eb="12">
      <t>ドウニュウ</t>
    </rPh>
    <rPh sb="12" eb="14">
      <t>ジキ</t>
    </rPh>
    <phoneticPr fontId="2"/>
  </si>
  <si>
    <t>現稼働システムへの更新</t>
    <rPh sb="0" eb="1">
      <t>ゲン</t>
    </rPh>
    <rPh sb="1" eb="3">
      <t>カドウ</t>
    </rPh>
    <rPh sb="9" eb="11">
      <t>コウシン</t>
    </rPh>
    <phoneticPr fontId="2"/>
  </si>
  <si>
    <t>輸血検査オーダーリング対応</t>
    <rPh sb="0" eb="2">
      <t>ユケツ</t>
    </rPh>
    <rPh sb="2" eb="4">
      <t>ケンサ</t>
    </rPh>
    <rPh sb="11" eb="13">
      <t>タイオウ</t>
    </rPh>
    <phoneticPr fontId="2"/>
  </si>
  <si>
    <t>輸血依頼オーダーリング対応</t>
    <rPh sb="0" eb="2">
      <t>ユケツ</t>
    </rPh>
    <rPh sb="2" eb="4">
      <t>イライ</t>
    </rPh>
    <rPh sb="11" eb="13">
      <t>タイオウ</t>
    </rPh>
    <phoneticPr fontId="2"/>
  </si>
  <si>
    <t>↓</t>
    <phoneticPr fontId="1"/>
  </si>
  <si>
    <t>[業務アンケート調査の入力時の注意点について]</t>
    <rPh sb="1" eb="3">
      <t>ギョウム</t>
    </rPh>
    <rPh sb="8" eb="10">
      <t>チョウサ</t>
    </rPh>
    <rPh sb="11" eb="14">
      <t>ニュウリョクジ</t>
    </rPh>
    <rPh sb="15" eb="18">
      <t>チュウイテン</t>
    </rPh>
    <phoneticPr fontId="2"/>
  </si>
  <si>
    <t>1）　各施設の現況を入力して下さい。</t>
    <rPh sb="3" eb="4">
      <t>カク</t>
    </rPh>
    <rPh sb="4" eb="6">
      <t>シセツ</t>
    </rPh>
    <rPh sb="7" eb="9">
      <t>ゲンキョウ</t>
    </rPh>
    <rPh sb="10" eb="12">
      <t>ニュウリョク</t>
    </rPh>
    <rPh sb="14" eb="15">
      <t>クダ</t>
    </rPh>
    <phoneticPr fontId="2"/>
  </si>
  <si>
    <t>＊アンケートの入力方法</t>
    <rPh sb="7" eb="9">
      <t>ニュウリョク</t>
    </rPh>
    <rPh sb="9" eb="11">
      <t>ホウホウ</t>
    </rPh>
    <phoneticPr fontId="2"/>
  </si>
  <si>
    <t>アンケート回答入力シート（２シート目）に入力をお願いします。</t>
    <rPh sb="5" eb="7">
      <t>カイトウ</t>
    </rPh>
    <rPh sb="7" eb="9">
      <t>ニュウリョク</t>
    </rPh>
    <rPh sb="17" eb="18">
      <t>メ</t>
    </rPh>
    <rPh sb="20" eb="22">
      <t>ニュウリョク</t>
    </rPh>
    <rPh sb="24" eb="25">
      <t>ネガ</t>
    </rPh>
    <phoneticPr fontId="2"/>
  </si>
  <si>
    <t>調査項目は以上です。</t>
    <rPh sb="0" eb="2">
      <t>チョウサ</t>
    </rPh>
    <rPh sb="2" eb="4">
      <t>コウモク</t>
    </rPh>
    <rPh sb="5" eb="7">
      <t>イジョウ</t>
    </rPh>
    <phoneticPr fontId="1"/>
  </si>
  <si>
    <t>ご協力ありがとうございました。</t>
    <rPh sb="1" eb="3">
      <t>キョウリョク</t>
    </rPh>
    <phoneticPr fontId="1"/>
  </si>
  <si>
    <t>備考</t>
    <rPh sb="0" eb="2">
      <t>ビコウ</t>
    </rPh>
    <phoneticPr fontId="1"/>
  </si>
  <si>
    <t>まず、自施設のコードを入力してください。</t>
    <rPh sb="3" eb="4">
      <t>ジ</t>
    </rPh>
    <rPh sb="4" eb="6">
      <t>シセツ</t>
    </rPh>
    <rPh sb="11" eb="13">
      <t>ニュウリョク</t>
    </rPh>
    <phoneticPr fontId="1"/>
  </si>
  <si>
    <t>施設概要等、統計的な数値以外の主なデータが昨年度データからコピーされます。</t>
    <rPh sb="0" eb="2">
      <t>シセツ</t>
    </rPh>
    <rPh sb="2" eb="4">
      <t>ガイヨウ</t>
    </rPh>
    <rPh sb="4" eb="5">
      <t>トウ</t>
    </rPh>
    <rPh sb="6" eb="9">
      <t>トウケイテキ</t>
    </rPh>
    <rPh sb="10" eb="12">
      <t>スウチ</t>
    </rPh>
    <rPh sb="12" eb="14">
      <t>イガイ</t>
    </rPh>
    <rPh sb="15" eb="16">
      <t>オモ</t>
    </rPh>
    <rPh sb="21" eb="24">
      <t>サクネンド</t>
    </rPh>
    <phoneticPr fontId="1"/>
  </si>
  <si>
    <t>まず下表から自施設の施設コードを確認し、アンケート回答シートに入力してください。</t>
    <rPh sb="2" eb="3">
      <t>シタ</t>
    </rPh>
    <rPh sb="3" eb="4">
      <t>ヒョウ</t>
    </rPh>
    <rPh sb="6" eb="7">
      <t>ジ</t>
    </rPh>
    <rPh sb="7" eb="9">
      <t>シセツ</t>
    </rPh>
    <rPh sb="10" eb="12">
      <t>シセツ</t>
    </rPh>
    <rPh sb="16" eb="18">
      <t>カクニン</t>
    </rPh>
    <rPh sb="25" eb="27">
      <t>カイトウ</t>
    </rPh>
    <rPh sb="31" eb="33">
      <t>ニュウリョク</t>
    </rPh>
    <phoneticPr fontId="1"/>
  </si>
  <si>
    <t>コピーされたデータに変更がある場合は訂正入力してください。</t>
    <rPh sb="10" eb="12">
      <t>ヘンコウ</t>
    </rPh>
    <rPh sb="15" eb="17">
      <t>バアイ</t>
    </rPh>
    <rPh sb="18" eb="20">
      <t>テイセイ</t>
    </rPh>
    <rPh sb="20" eb="22">
      <t>ニュウリョク</t>
    </rPh>
    <phoneticPr fontId="1"/>
  </si>
  <si>
    <t>（前年度データが空欄の場合、本年度のシートに”0”や”0：00”が挿入されることがあります）</t>
    <rPh sb="1" eb="4">
      <t>ゼンネンド</t>
    </rPh>
    <rPh sb="8" eb="10">
      <t>クウラン</t>
    </rPh>
    <rPh sb="11" eb="13">
      <t>バアイ</t>
    </rPh>
    <rPh sb="14" eb="17">
      <t>ホンネンド</t>
    </rPh>
    <rPh sb="33" eb="35">
      <t>ソウニュウ</t>
    </rPh>
    <phoneticPr fontId="1"/>
  </si>
  <si>
    <t>施設コードがない施設は、すべての項目の入力をお願いします。</t>
    <rPh sb="0" eb="2">
      <t>シセツ</t>
    </rPh>
    <rPh sb="8" eb="10">
      <t>シセツ</t>
    </rPh>
    <rPh sb="16" eb="18">
      <t>コウモク</t>
    </rPh>
    <rPh sb="19" eb="21">
      <t>ニュウリョク</t>
    </rPh>
    <rPh sb="23" eb="24">
      <t>ネガ</t>
    </rPh>
    <phoneticPr fontId="1"/>
  </si>
  <si>
    <t>関西医科大学附属枚方病院</t>
  </si>
  <si>
    <t>573-1191</t>
  </si>
  <si>
    <t>072-804-2796</t>
  </si>
  <si>
    <t>大西　修司</t>
  </si>
  <si>
    <t>東京女子医科大学八千代医療センター</t>
  </si>
  <si>
    <t>276-8524</t>
  </si>
  <si>
    <t>047-450-6000</t>
  </si>
  <si>
    <r>
      <t>3）　統計的な年間の数値は前年（</t>
    </r>
    <r>
      <rPr>
        <sz val="12"/>
        <color indexed="10"/>
        <rFont val="ＭＳ Ｐゴシック"/>
        <family val="3"/>
        <charset val="128"/>
      </rPr>
      <t>平成25年1月から12月まで</t>
    </r>
    <r>
      <rPr>
        <sz val="12"/>
        <color indexed="8"/>
        <rFont val="ＭＳ Ｐゴシック"/>
        <family val="3"/>
        <charset val="128"/>
      </rPr>
      <t>）とします。</t>
    </r>
    <rPh sb="3" eb="5">
      <t>トウケイ</t>
    </rPh>
    <rPh sb="5" eb="6">
      <t>テキ</t>
    </rPh>
    <rPh sb="7" eb="9">
      <t>ネンカン</t>
    </rPh>
    <rPh sb="10" eb="12">
      <t>スウチ</t>
    </rPh>
    <rPh sb="13" eb="15">
      <t>ゼンネン</t>
    </rPh>
    <rPh sb="16" eb="18">
      <t>ヘイセイ</t>
    </rPh>
    <rPh sb="20" eb="21">
      <t>ネン</t>
    </rPh>
    <rPh sb="22" eb="23">
      <t>ガツ</t>
    </rPh>
    <rPh sb="27" eb="28">
      <t>ガツ</t>
    </rPh>
    <phoneticPr fontId="2"/>
  </si>
  <si>
    <r>
      <t>＊ファイル名を”</t>
    </r>
    <r>
      <rPr>
        <b/>
        <u/>
        <sz val="12"/>
        <color rgb="FFFF0000"/>
        <rFont val="ＭＳ Ｐゴシック"/>
        <family val="3"/>
        <charset val="128"/>
      </rPr>
      <t>H26年度業務アンケート調査（施設番号）</t>
    </r>
    <r>
      <rPr>
        <sz val="12"/>
        <color indexed="8"/>
        <rFont val="ＭＳ Ｐゴシック"/>
        <family val="3"/>
        <charset val="128"/>
      </rPr>
      <t>”に変更してから当番校に送信してください。</t>
    </r>
    <rPh sb="5" eb="6">
      <t>メイ</t>
    </rPh>
    <rPh sb="11" eb="13">
      <t>ネンド</t>
    </rPh>
    <rPh sb="13" eb="15">
      <t>ギョウム</t>
    </rPh>
    <rPh sb="20" eb="22">
      <t>チョウサ</t>
    </rPh>
    <rPh sb="30" eb="32">
      <t>ヘンコウ</t>
    </rPh>
    <rPh sb="36" eb="38">
      <t>トウバン</t>
    </rPh>
    <rPh sb="38" eb="39">
      <t>コウ</t>
    </rPh>
    <rPh sb="40" eb="42">
      <t>ソウシン</t>
    </rPh>
    <phoneticPr fontId="1"/>
  </si>
  <si>
    <t>平成26年度　輸血業務量アンケート　回答シート</t>
    <rPh sb="0" eb="2">
      <t>ヘイセイ</t>
    </rPh>
    <rPh sb="4" eb="6">
      <t>ネンド</t>
    </rPh>
    <rPh sb="7" eb="9">
      <t>ユケツ</t>
    </rPh>
    <rPh sb="9" eb="12">
      <t>ギョウムリョウ</t>
    </rPh>
    <rPh sb="18" eb="20">
      <t>カイトウ</t>
    </rPh>
    <phoneticPr fontId="1"/>
  </si>
  <si>
    <t>H26年4月現在</t>
    <rPh sb="3" eb="4">
      <t>ネン</t>
    </rPh>
    <rPh sb="5" eb="6">
      <t>ガツ</t>
    </rPh>
    <rPh sb="6" eb="8">
      <t>ゲンザイ</t>
    </rPh>
    <phoneticPr fontId="1"/>
  </si>
  <si>
    <t>H25年度</t>
    <rPh sb="3" eb="5">
      <t>ネンド</t>
    </rPh>
    <phoneticPr fontId="1"/>
  </si>
  <si>
    <t>H25年1月～12月</t>
  </si>
  <si>
    <t>H25年1月～12月</t>
    <phoneticPr fontId="1"/>
  </si>
  <si>
    <t>弘前大学医学部附属病院</t>
  </si>
  <si>
    <t>秋田大学医学部附属病院</t>
    <rPh sb="0" eb="2">
      <t>アキタ</t>
    </rPh>
    <rPh sb="2" eb="4">
      <t>ダイガク</t>
    </rPh>
    <phoneticPr fontId="1"/>
  </si>
  <si>
    <t>山形大学医学部附属病院</t>
    <rPh sb="4" eb="6">
      <t>イガク</t>
    </rPh>
    <rPh sb="6" eb="7">
      <t>ブ</t>
    </rPh>
    <phoneticPr fontId="1"/>
  </si>
  <si>
    <t>千葉大学医学部附属病院</t>
  </si>
  <si>
    <t>長崎大学</t>
  </si>
  <si>
    <t>鹿児島大学病院</t>
  </si>
  <si>
    <t>滋賀医科大学医学部附属属病院</t>
    <rPh sb="0" eb="2">
      <t>シガ</t>
    </rPh>
    <rPh sb="2" eb="4">
      <t>イカ</t>
    </rPh>
    <rPh sb="4" eb="6">
      <t>ダイガク</t>
    </rPh>
    <phoneticPr fontId="1"/>
  </si>
  <si>
    <t>宮崎大学医学部附属病院</t>
    <rPh sb="0" eb="2">
      <t>ミヤザキ</t>
    </rPh>
    <rPh sb="2" eb="4">
      <t>ダイガク</t>
    </rPh>
    <phoneticPr fontId="1"/>
  </si>
  <si>
    <t>島根大学医学部附属病院</t>
    <rPh sb="0" eb="2">
      <t>シマネ</t>
    </rPh>
    <rPh sb="2" eb="4">
      <t>ダイガク</t>
    </rPh>
    <phoneticPr fontId="1"/>
  </si>
  <si>
    <t>大分大学医学部附属病院</t>
    <rPh sb="0" eb="2">
      <t>オオイタ</t>
    </rPh>
    <rPh sb="2" eb="4">
      <t>ダイガク</t>
    </rPh>
    <rPh sb="4" eb="6">
      <t>イガク</t>
    </rPh>
    <rPh sb="6" eb="7">
      <t>ブ</t>
    </rPh>
    <phoneticPr fontId="1"/>
  </si>
  <si>
    <t>奈良県立医科大学附属病院</t>
  </si>
  <si>
    <t>公立大学法人和歌山県立医科大学</t>
    <rPh sb="2" eb="4">
      <t>ダイガク</t>
    </rPh>
    <phoneticPr fontId="1"/>
  </si>
  <si>
    <t>慶應義塾大学</t>
  </si>
  <si>
    <t>慶應義塾大学病院</t>
  </si>
  <si>
    <t>昭和大学藤が丘病院</t>
    <rPh sb="0" eb="2">
      <t>ショウワ</t>
    </rPh>
    <rPh sb="2" eb="4">
      <t>ダイガク</t>
    </rPh>
    <phoneticPr fontId="1"/>
  </si>
  <si>
    <t>東京医科大学大学病院</t>
  </si>
  <si>
    <t>東京医科大学八王子医療センター</t>
    <rPh sb="0" eb="2">
      <t>トウキョウ</t>
    </rPh>
    <rPh sb="2" eb="4">
      <t>イカ</t>
    </rPh>
    <rPh sb="4" eb="6">
      <t>ダイガク</t>
    </rPh>
    <phoneticPr fontId="1"/>
  </si>
  <si>
    <t>東京医科大学病院茨城医療センター</t>
  </si>
  <si>
    <t>北海道札幌市北区北14条西5丁目</t>
    <rPh sb="0" eb="3">
      <t>ホッカイドウ</t>
    </rPh>
    <phoneticPr fontId="1"/>
  </si>
  <si>
    <t>重松　明男</t>
    <rPh sb="0" eb="2">
      <t>シゲマツ</t>
    </rPh>
    <rPh sb="3" eb="5">
      <t>アキオ</t>
    </rPh>
    <phoneticPr fontId="1"/>
  </si>
  <si>
    <t>助教</t>
    <rPh sb="0" eb="2">
      <t>ジョキョウ</t>
    </rPh>
    <phoneticPr fontId="1"/>
  </si>
  <si>
    <t>教員</t>
  </si>
  <si>
    <t>技師</t>
  </si>
  <si>
    <t>振替休</t>
  </si>
  <si>
    <t>自己血専用保冷庫の棚で管理</t>
  </si>
  <si>
    <t>教員＋技師</t>
  </si>
  <si>
    <t>感染症専用保冷庫で管理</t>
  </si>
  <si>
    <t>青森県弘前市本町53</t>
    <rPh sb="0" eb="3">
      <t>アオモリケン</t>
    </rPh>
    <phoneticPr fontId="1"/>
  </si>
  <si>
    <t>tanakakz@cc.hirosaki-u.ac.jp</t>
  </si>
  <si>
    <t>1999年</t>
    <rPh sb="4" eb="5">
      <t>ネン</t>
    </rPh>
    <phoneticPr fontId="1"/>
  </si>
  <si>
    <t>2009年</t>
    <rPh sb="4" eb="5">
      <t>ネン</t>
    </rPh>
    <phoneticPr fontId="1"/>
  </si>
  <si>
    <t>宮城県仙台市青葉区星陵町１－１</t>
    <rPh sb="0" eb="3">
      <t>ミヤギケン</t>
    </rPh>
    <phoneticPr fontId="1"/>
  </si>
  <si>
    <t>工藤　善範</t>
  </si>
  <si>
    <t>ykudobld-thk@umin.ac.jp</t>
  </si>
  <si>
    <t>張替　秀郎</t>
  </si>
  <si>
    <t>藤原　実名美</t>
  </si>
  <si>
    <t>1+3</t>
  </si>
  <si>
    <t>佐藤　郁恵</t>
  </si>
  <si>
    <t>山形県山形市飯田西二丁目2-2</t>
    <rPh sb="0" eb="3">
      <t>ヤマガタケン</t>
    </rPh>
    <phoneticPr fontId="1"/>
  </si>
  <si>
    <t>茨城県つくば市天久保2-1-1</t>
    <rPh sb="0" eb="3">
      <t>イバラキケン</t>
    </rPh>
    <phoneticPr fontId="1"/>
  </si>
  <si>
    <t>3+5+6</t>
  </si>
  <si>
    <t>部門リスクワーキング会議</t>
  </si>
  <si>
    <t>maruyuki@gunma-u.ac.jp</t>
  </si>
  <si>
    <t>千葉県千葉市中央区亥鼻1-8-1</t>
    <rPh sb="0" eb="3">
      <t>チバケン</t>
    </rPh>
    <phoneticPr fontId="1"/>
  </si>
  <si>
    <t>骨癒合促進のためのＰＲＰ調整</t>
  </si>
  <si>
    <t>X</t>
  </si>
  <si>
    <t>1980年</t>
    <rPh sb="4" eb="5">
      <t>ネン</t>
    </rPh>
    <phoneticPr fontId="1"/>
  </si>
  <si>
    <t>曽根　伸治</t>
  </si>
  <si>
    <t>sone-blo@h.u-tokyo.ac.jp</t>
  </si>
  <si>
    <t>岡崎　仁</t>
  </si>
  <si>
    <t>津野　寛和</t>
  </si>
  <si>
    <t>分けて管理しない</t>
  </si>
  <si>
    <t>大友　直樹</t>
  </si>
  <si>
    <t>梶原　道子</t>
  </si>
  <si>
    <t>BLAD-Lib</t>
  </si>
  <si>
    <t>新潟県新潟市中央区旭町通り1-754</t>
    <rPh sb="0" eb="3">
      <t>ニイガタケン</t>
    </rPh>
    <phoneticPr fontId="1"/>
  </si>
  <si>
    <t>上村　正巳</t>
  </si>
  <si>
    <t>kamimura2-nii@umin.ac.jp</t>
  </si>
  <si>
    <t>石川県金沢市宝町13-1</t>
    <rPh sb="0" eb="3">
      <t>イシカワケン</t>
    </rPh>
    <phoneticPr fontId="1"/>
  </si>
  <si>
    <t>佐藤　英洋</t>
  </si>
  <si>
    <t>hsatoh@med.kanazawa-u.ac.jp</t>
  </si>
  <si>
    <t>山梨県山梨県中央市下河東１１１０</t>
    <rPh sb="0" eb="3">
      <t>ヤマナシケン</t>
    </rPh>
    <phoneticPr fontId="1"/>
  </si>
  <si>
    <t>石川　伸介</t>
  </si>
  <si>
    <t>本田　孝行</t>
  </si>
  <si>
    <t>下平　滋隆</t>
  </si>
  <si>
    <t>賃金（割増なし）</t>
  </si>
  <si>
    <t>自己FFP</t>
  </si>
  <si>
    <t>岐阜県岐阜市柳戸1-1</t>
    <rPh sb="0" eb="3">
      <t>ギフケン</t>
    </rPh>
    <phoneticPr fontId="1"/>
  </si>
  <si>
    <t>兼村　信宏</t>
  </si>
  <si>
    <t>バンク　ドナーリンパ球</t>
  </si>
  <si>
    <t>岐阜臨床輸血委員会</t>
  </si>
  <si>
    <t>輸血検査室</t>
  </si>
  <si>
    <t>愛知県名古屋市昭和区鶴舞帳65</t>
    <rPh sb="0" eb="3">
      <t>アイチケン</t>
    </rPh>
    <phoneticPr fontId="1"/>
  </si>
  <si>
    <t>加藤　千秋</t>
  </si>
  <si>
    <t>ckato@med.nagoya-u.ac.jp</t>
  </si>
  <si>
    <t>PRP、血清</t>
  </si>
  <si>
    <t>FJQS</t>
  </si>
  <si>
    <t>森口　洋子</t>
  </si>
  <si>
    <t>松本　剛史</t>
  </si>
  <si>
    <t>永峰　啓丞</t>
  </si>
  <si>
    <t>冨山　佳昭</t>
  </si>
  <si>
    <t>主任臨床検査技師</t>
  </si>
  <si>
    <t>兵庫県神戸市中央区楠町7丁目5-2</t>
    <rPh sb="0" eb="3">
      <t>ヒョウゴケン</t>
    </rPh>
    <phoneticPr fontId="1"/>
  </si>
  <si>
    <t>橋本　誠</t>
  </si>
  <si>
    <t>南　陽介</t>
  </si>
  <si>
    <t>2（DLI)</t>
  </si>
  <si>
    <t>2+6</t>
  </si>
  <si>
    <t>岡山県岡山市北区鹿田町2-5-1</t>
    <rPh sb="0" eb="3">
      <t>オカヤマケン</t>
    </rPh>
    <phoneticPr fontId="1"/>
  </si>
  <si>
    <t>栗田　絵美</t>
  </si>
  <si>
    <t>藤井　輝久</t>
  </si>
  <si>
    <t>山口県宇部市南小串１丁目１－１</t>
    <rPh sb="0" eb="3">
      <t>ヤマグチケン</t>
    </rPh>
    <phoneticPr fontId="1"/>
  </si>
  <si>
    <t>渡邉　理香</t>
  </si>
  <si>
    <t>病院長が代理</t>
  </si>
  <si>
    <t>採血しない</t>
  </si>
  <si>
    <t>白血球除去・免疫療法・血管新生療法</t>
  </si>
  <si>
    <t>輸血部検査部運営委員会</t>
  </si>
  <si>
    <t>徳島県徳島市蔵本町2-50</t>
    <rPh sb="0" eb="3">
      <t>トクシマケン</t>
    </rPh>
    <rPh sb="3" eb="5">
      <t>トクシマ</t>
    </rPh>
    <phoneticPr fontId="1"/>
  </si>
  <si>
    <t>lee@tokushima-u.ac.jp</t>
  </si>
  <si>
    <t>松本　俊夫</t>
  </si>
  <si>
    <t>三木　浩和</t>
  </si>
  <si>
    <t>RhoOBA</t>
  </si>
  <si>
    <t>岩崎　浩己</t>
  </si>
  <si>
    <t>長崎県長崎市坂本1-7-1</t>
    <rPh sb="0" eb="3">
      <t>ナガサキケン</t>
    </rPh>
    <phoneticPr fontId="1"/>
  </si>
  <si>
    <t>長井　一浩</t>
  </si>
  <si>
    <t>宮崎　泰司</t>
  </si>
  <si>
    <t>副部長</t>
  </si>
  <si>
    <t>自己血由来クリオ作成</t>
  </si>
  <si>
    <t>4+5+6</t>
  </si>
  <si>
    <t>樹状細胞用末梢血単球採取</t>
  </si>
  <si>
    <t>3+4+5+6</t>
  </si>
  <si>
    <t>BL-POWER</t>
  </si>
  <si>
    <t>朝日ソフトウェア開発</t>
  </si>
  <si>
    <t>1991年</t>
    <rPh sb="4" eb="5">
      <t>ネン</t>
    </rPh>
    <phoneticPr fontId="1"/>
  </si>
  <si>
    <t>熊本県熊本市中央区本荘1-1-1</t>
    <rPh sb="0" eb="3">
      <t>クマモトケン</t>
    </rPh>
    <phoneticPr fontId="1"/>
  </si>
  <si>
    <t>096-373-5816</t>
  </si>
  <si>
    <t>福吉　葉子</t>
  </si>
  <si>
    <t>tulip</t>
  </si>
  <si>
    <t>鹿児島県鹿児島市桜ヶ丘8-35-1</t>
    <rPh sb="0" eb="4">
      <t>カゴシマケン</t>
    </rPh>
    <phoneticPr fontId="1"/>
  </si>
  <si>
    <t>tsuyo-y@med.u-ryukyu.ac.jp</t>
  </si>
  <si>
    <t>7　（3バッグ×7件）</t>
  </si>
  <si>
    <t>滋賀県大津市瀬田月輪町</t>
    <rPh sb="0" eb="3">
      <t>シガケン</t>
    </rPh>
    <phoneticPr fontId="1"/>
  </si>
  <si>
    <t>富山県富山市杉谷2630</t>
    <rPh sb="0" eb="3">
      <t>トヤマケン</t>
    </rPh>
    <phoneticPr fontId="1"/>
  </si>
  <si>
    <t>クリオ作成</t>
  </si>
  <si>
    <t>1997年</t>
    <rPh sb="4" eb="5">
      <t>ネン</t>
    </rPh>
    <phoneticPr fontId="1"/>
  </si>
  <si>
    <t>2008年</t>
  </si>
  <si>
    <t>兒玉　るみ</t>
  </si>
  <si>
    <t>kodama@med.shimane-u.ac.jp</t>
  </si>
  <si>
    <t>HD-TRANS</t>
  </si>
  <si>
    <t>輸血部連絡会議</t>
  </si>
  <si>
    <t>高知県南国市岡豊町小蓮</t>
    <rPh sb="0" eb="3">
      <t>コウチケン</t>
    </rPh>
    <phoneticPr fontId="1"/>
  </si>
  <si>
    <t>杉浦　哲朗</t>
  </si>
  <si>
    <t>今村　潤</t>
  </si>
  <si>
    <t>4　5</t>
  </si>
  <si>
    <t>1995年</t>
    <rPh sb="4" eb="5">
      <t>ネン</t>
    </rPh>
    <phoneticPr fontId="1"/>
  </si>
  <si>
    <t>2000年</t>
    <rPh sb="4" eb="5">
      <t>ネン</t>
    </rPh>
    <phoneticPr fontId="1"/>
  </si>
  <si>
    <t>自己フィブリン糊作製</t>
  </si>
  <si>
    <t>白尾　國昭</t>
  </si>
  <si>
    <t>医師</t>
  </si>
  <si>
    <t>1994年</t>
    <rPh sb="4" eb="5">
      <t>ネン</t>
    </rPh>
    <phoneticPr fontId="1"/>
  </si>
  <si>
    <t>2006年</t>
    <rPh sb="4" eb="5">
      <t>ネン</t>
    </rPh>
    <phoneticPr fontId="1"/>
  </si>
  <si>
    <t>岩崎　博道</t>
  </si>
  <si>
    <t>2＋5</t>
  </si>
  <si>
    <t>伊関　喜久男</t>
  </si>
  <si>
    <t>isekik@med.kagawa-u.ac.jp</t>
  </si>
  <si>
    <t>脇　房子</t>
  </si>
  <si>
    <t>坂口　武司</t>
  </si>
  <si>
    <t>佐藤　謙</t>
  </si>
  <si>
    <t>北海道札幌市中央区南１条西１６丁目</t>
    <rPh sb="0" eb="3">
      <t>ホッカイドウ</t>
    </rPh>
    <phoneticPr fontId="1"/>
  </si>
  <si>
    <t>遠藤　輝夫</t>
  </si>
  <si>
    <t>endoht@sapmed.ac.jp</t>
  </si>
  <si>
    <t>福島県福島市光が丘１番地</t>
    <rPh sb="0" eb="3">
      <t>フクシマケン</t>
    </rPh>
    <phoneticPr fontId="1"/>
  </si>
  <si>
    <t>菊地　正美</t>
  </si>
  <si>
    <t>k-masami@fmu.ac.jp</t>
  </si>
  <si>
    <t>鈴木　裕子</t>
  </si>
  <si>
    <t>神奈川県横浜市金沢区福浦３－９</t>
    <rPh sb="0" eb="4">
      <t>カナガワケン</t>
    </rPh>
    <phoneticPr fontId="1"/>
  </si>
  <si>
    <t>越知　則予</t>
  </si>
  <si>
    <t>竹山　廣光</t>
  </si>
  <si>
    <t>石田　高司</t>
  </si>
  <si>
    <t>京都府京都市上京区河原町通広小路上ル梶井町４６５</t>
    <rPh sb="0" eb="3">
      <t>キョウトフ</t>
    </rPh>
    <phoneticPr fontId="1"/>
  </si>
  <si>
    <t>不明</t>
  </si>
  <si>
    <t>院内輸血療法委員会</t>
  </si>
  <si>
    <t>輸血・細胞医療部運営委員会</t>
  </si>
  <si>
    <t>京都府合同輸血療法委員会</t>
  </si>
  <si>
    <t>大阪府大阪市阿倍野区旭町1-5-7</t>
    <rPh sb="0" eb="3">
      <t>オオサカフ</t>
    </rPh>
    <phoneticPr fontId="1"/>
  </si>
  <si>
    <t>藤野　惠三</t>
  </si>
  <si>
    <t>河田　則文</t>
  </si>
  <si>
    <t>田守　昭博</t>
  </si>
  <si>
    <t>奈良県橿原市四条町840</t>
  </si>
  <si>
    <t>西田　幸世</t>
  </si>
  <si>
    <t>nsachiyo＠naramed-u.ac.jp</t>
  </si>
  <si>
    <t>藤村　吉博</t>
  </si>
  <si>
    <t>松本　雅則</t>
  </si>
  <si>
    <t>白血球除去</t>
  </si>
  <si>
    <t>岩手県盛岡市内丸１９－１</t>
    <rPh sb="0" eb="3">
      <t>イワテケン</t>
    </rPh>
    <phoneticPr fontId="1"/>
  </si>
  <si>
    <t>鈴木　啓二朗</t>
  </si>
  <si>
    <t>MAP分離</t>
  </si>
  <si>
    <t>2011年</t>
  </si>
  <si>
    <t>日赤依頼の自己血冷凍血のための採血</t>
  </si>
  <si>
    <t>武関雄二</t>
  </si>
  <si>
    <t>2,3</t>
  </si>
  <si>
    <t>ﾄﾞﾅｰリンパ球</t>
  </si>
  <si>
    <t>ﾀﾞｲﾔﾙｲﾝ</t>
  </si>
  <si>
    <t>350-0495</t>
  </si>
  <si>
    <t>埼玉県入間郡毛呂山町毛呂本郷38</t>
  </si>
  <si>
    <t>小林　清子</t>
  </si>
  <si>
    <t>阿南　昌弘</t>
  </si>
  <si>
    <t>前田　平生</t>
  </si>
  <si>
    <t>大久　保光夫</t>
  </si>
  <si>
    <t>平山　美津江　浅見　育子</t>
  </si>
  <si>
    <t>神奈川県相模原市南区北里１－１５－１</t>
    <rPh sb="0" eb="4">
      <t>カナガワケン</t>
    </rPh>
    <phoneticPr fontId="1"/>
  </si>
  <si>
    <t>高野　波留美</t>
  </si>
  <si>
    <t>harutaka@nc.kitasato-u.ac.jp</t>
  </si>
  <si>
    <t>採取バッグの血液型検査、白血球除去</t>
  </si>
  <si>
    <t>東京都三鷹市新川6-20-2</t>
    <rPh sb="0" eb="3">
      <t>トウキョウト</t>
    </rPh>
    <phoneticPr fontId="1"/>
  </si>
  <si>
    <t>東京都新宿区信濃町35</t>
  </si>
  <si>
    <t>上村　知恵</t>
  </si>
  <si>
    <t>tomoe.uemura@adst.keio.ac.jp</t>
  </si>
  <si>
    <t>半田　誠</t>
  </si>
  <si>
    <t>渡邊　直英</t>
  </si>
  <si>
    <t>ｵｰｿ・ﾀﾞｲｱｸﾞﾉｽﾃｯｸｽ・ｼｽﾃﾑｽﾞ</t>
  </si>
  <si>
    <t>輸血療法適正化委員会</t>
  </si>
  <si>
    <t>森　啓</t>
  </si>
  <si>
    <t>片上　秀喜</t>
  </si>
  <si>
    <t>中塩屋　千絵</t>
  </si>
  <si>
    <t>chie@is.icc.u-tokai.ac.jp</t>
  </si>
  <si>
    <t>吉場　史朗</t>
  </si>
  <si>
    <t>室長</t>
  </si>
  <si>
    <t>賃金（割増あり）</t>
  </si>
  <si>
    <t>東京都新宿区西新宿6－7－1</t>
  </si>
  <si>
    <t>（直通）</t>
    <rPh sb="1" eb="3">
      <t>チョクツウ</t>
    </rPh>
    <phoneticPr fontId="1"/>
  </si>
  <si>
    <t>ksunaga＠tokyo-med.ac.jp</t>
  </si>
  <si>
    <t>東京都八王子市館町1163番地</t>
  </si>
  <si>
    <t>kizusu@tokyo-med.ac.jp</t>
  </si>
  <si>
    <t>長谷川　智子</t>
  </si>
  <si>
    <t>統計なし</t>
  </si>
  <si>
    <t>東京都新宿区河田町8-1</t>
    <rPh sb="0" eb="3">
      <t>トウキョウト</t>
    </rPh>
    <phoneticPr fontId="1"/>
  </si>
  <si>
    <t>岡本　好雄</t>
  </si>
  <si>
    <t>okamoto.yoshio@twmu.ac.jp</t>
  </si>
  <si>
    <t>菅野　仁</t>
  </si>
  <si>
    <t>未回答</t>
  </si>
  <si>
    <t>CPC運営委員会</t>
  </si>
  <si>
    <t>千葉県八千代市大和田新田477-96</t>
    <rPh sb="0" eb="3">
      <t>チバケン</t>
    </rPh>
    <phoneticPr fontId="1"/>
  </si>
  <si>
    <t>松岡　牧</t>
  </si>
  <si>
    <t>mmatsuoka@tymc.twmu.ac.jp</t>
  </si>
  <si>
    <t>増田　道彦</t>
  </si>
  <si>
    <t>自己PRP,自己トロンビン</t>
  </si>
  <si>
    <t>検体検査室会議</t>
  </si>
  <si>
    <t>遊佐　貴司</t>
  </si>
  <si>
    <t>yusa@med.toho-u.ac.jp</t>
  </si>
  <si>
    <t>塩野　則次</t>
  </si>
  <si>
    <t>N-BIT Ferte</t>
  </si>
  <si>
    <t>1987年</t>
    <rPh sb="4" eb="5">
      <t>ネン</t>
    </rPh>
    <phoneticPr fontId="1"/>
  </si>
  <si>
    <t>山本　晋一</t>
  </si>
  <si>
    <t>小竹　良文</t>
  </si>
  <si>
    <t>300-0395</t>
  </si>
  <si>
    <t>茨城県稲敷郡阿見町中央3-20-1</t>
  </si>
  <si>
    <t>029-887-1161</t>
  </si>
  <si>
    <t>下野　真義</t>
  </si>
  <si>
    <t>shimono@tokyo-med.ac.jp</t>
  </si>
  <si>
    <t>大石　毅</t>
  </si>
  <si>
    <t>猪口　孝一</t>
  </si>
  <si>
    <t>神奈川県川崎市宮前区菅生2-16-1</t>
    <rPh sb="0" eb="4">
      <t>カナガワケン</t>
    </rPh>
    <phoneticPr fontId="1"/>
  </si>
  <si>
    <t>酒井　広隆</t>
  </si>
  <si>
    <t>安藤　高宣</t>
  </si>
  <si>
    <t>加藤　栄史</t>
  </si>
  <si>
    <t>篠原　康一</t>
  </si>
  <si>
    <t>自己腫瘍を用いた活性化自己リンパ球移入療法</t>
  </si>
  <si>
    <t>3+4+6</t>
  </si>
  <si>
    <t>松浦　秀哲</t>
  </si>
  <si>
    <t>mhide@fujita-hu.ac.jp</t>
  </si>
  <si>
    <t>河野　武弘</t>
  </si>
  <si>
    <t>2001年</t>
    <rPh sb="4" eb="5">
      <t>ネン</t>
    </rPh>
    <phoneticPr fontId="1"/>
  </si>
  <si>
    <t>大阪府枚方市新町2丁目3-1</t>
    <rPh sb="0" eb="3">
      <t>オオサカフ</t>
    </rPh>
    <phoneticPr fontId="1"/>
  </si>
  <si>
    <t>onishis@hirakata.kmu.ac.jp</t>
  </si>
  <si>
    <t>野村　昌作</t>
  </si>
  <si>
    <t>石井　一慶</t>
  </si>
  <si>
    <t>BL-Power</t>
  </si>
  <si>
    <t>寺西　節子</t>
  </si>
  <si>
    <t>准教授</t>
    <rPh sb="0" eb="1">
      <t>ジュン</t>
    </rPh>
    <phoneticPr fontId="1"/>
  </si>
  <si>
    <t>HTLV-1</t>
  </si>
  <si>
    <t>☓</t>
  </si>
  <si>
    <t>輸血療法対策委員会</t>
  </si>
  <si>
    <t>自己フィブリン糊の作成</t>
  </si>
  <si>
    <t>兵庫県西宮市武庫川町１－１</t>
    <rPh sb="0" eb="3">
      <t>ヒョウゴケン</t>
    </rPh>
    <phoneticPr fontId="1"/>
  </si>
  <si>
    <t>池本　純子　</t>
  </si>
  <si>
    <t>jun-y@hyo-med.ac.jp</t>
  </si>
  <si>
    <t>甲斐　俊朗</t>
  </si>
  <si>
    <t>1.3.4</t>
  </si>
  <si>
    <t>クリオプレシピテート</t>
  </si>
  <si>
    <t>岡山県倉敷市松島577</t>
    <rPh sb="0" eb="3">
      <t>オカヤマケン</t>
    </rPh>
    <phoneticPr fontId="1"/>
  </si>
  <si>
    <t>福岡県福岡市城南区七隈7丁目４５－１</t>
    <rPh sb="0" eb="3">
      <t>フクオカケン</t>
    </rPh>
    <phoneticPr fontId="1"/>
  </si>
  <si>
    <t>野間口　由利子</t>
  </si>
  <si>
    <t>transfu@minf.med.fukuoka-u.ac.jp</t>
  </si>
  <si>
    <t>1992年</t>
    <rPh sb="4" eb="5">
      <t>ネン</t>
    </rPh>
    <phoneticPr fontId="1"/>
  </si>
  <si>
    <t>福岡県北九州市八幡西区医生ヶ丘１ー１</t>
    <rPh sb="0" eb="3">
      <t>フクオカケン</t>
    </rPh>
    <phoneticPr fontId="1"/>
  </si>
  <si>
    <t>高嶋　聡子</t>
  </si>
  <si>
    <t>sato-t@clnc.uoeh-u.ac.jp</t>
  </si>
  <si>
    <t>原田　大</t>
  </si>
  <si>
    <t>木村　聡</t>
  </si>
  <si>
    <t>平田　信太郎</t>
  </si>
  <si>
    <t>輸血管理システム</t>
  </si>
  <si>
    <t>CNA</t>
  </si>
  <si>
    <t>輸血部門システム当初導入時期（西暦年月）</t>
    <rPh sb="0" eb="2">
      <t>ユケツ</t>
    </rPh>
    <rPh sb="2" eb="4">
      <t>ブモン</t>
    </rPh>
    <rPh sb="8" eb="10">
      <t>トウショ</t>
    </rPh>
    <rPh sb="10" eb="12">
      <t>ドウニュウ</t>
    </rPh>
    <rPh sb="12" eb="14">
      <t>ジキ</t>
    </rPh>
    <rPh sb="15" eb="17">
      <t>セイレキ</t>
    </rPh>
    <rPh sb="17" eb="19">
      <t>ネンゲツ</t>
    </rPh>
    <phoneticPr fontId="2"/>
  </si>
  <si>
    <t>現稼働システムへの更新（西暦年月）</t>
    <rPh sb="0" eb="1">
      <t>ゲン</t>
    </rPh>
    <rPh sb="1" eb="3">
      <t>カドウ</t>
    </rPh>
    <rPh sb="9" eb="11">
      <t>コウシン</t>
    </rPh>
    <rPh sb="12" eb="14">
      <t>セイレキ</t>
    </rPh>
    <rPh sb="14" eb="16">
      <t>ネンゲツ</t>
    </rPh>
    <phoneticPr fontId="2"/>
  </si>
  <si>
    <t>夜間勤務者数（一晩あたり）</t>
    <rPh sb="0" eb="2">
      <t>ヤカン</t>
    </rPh>
    <rPh sb="2" eb="4">
      <t>キンム</t>
    </rPh>
    <rPh sb="4" eb="5">
      <t>シャ</t>
    </rPh>
    <rPh sb="5" eb="6">
      <t>スウ</t>
    </rPh>
    <rPh sb="7" eb="9">
      <t>ヒトバン</t>
    </rPh>
    <phoneticPr fontId="2"/>
  </si>
  <si>
    <t>休日（日中）勤務者数（一日当たり）</t>
    <rPh sb="0" eb="2">
      <t>キュウジツ</t>
    </rPh>
    <rPh sb="3" eb="5">
      <t>ニッチュウ</t>
    </rPh>
    <rPh sb="6" eb="8">
      <t>キンム</t>
    </rPh>
    <rPh sb="8" eb="9">
      <t>シャ</t>
    </rPh>
    <rPh sb="9" eb="10">
      <t>スウ</t>
    </rPh>
    <rPh sb="11" eb="13">
      <t>イチニチ</t>
    </rPh>
    <rPh sb="13" eb="14">
      <t>ア</t>
    </rPh>
    <phoneticPr fontId="2"/>
  </si>
  <si>
    <t>4+5</t>
    <phoneticPr fontId="1"/>
  </si>
  <si>
    <t>3+4+5</t>
    <phoneticPr fontId="1"/>
  </si>
  <si>
    <t>2）　平成26年4月1日現在の状況で記載願います。</t>
    <rPh sb="3" eb="5">
      <t>ヘイセイ</t>
    </rPh>
    <rPh sb="7" eb="8">
      <t>ネン</t>
    </rPh>
    <rPh sb="9" eb="10">
      <t>ガツ</t>
    </rPh>
    <rPh sb="11" eb="12">
      <t>ニチ</t>
    </rPh>
    <rPh sb="12" eb="14">
      <t>ゲンザイ</t>
    </rPh>
    <rPh sb="15" eb="17">
      <t>ジョウキョウ</t>
    </rPh>
    <rPh sb="18" eb="20">
      <t>キサイ</t>
    </rPh>
    <rPh sb="20" eb="21">
      <t>ネガ</t>
    </rPh>
    <phoneticPr fontId="2"/>
  </si>
  <si>
    <t>FFP-LR120</t>
    <phoneticPr fontId="1"/>
  </si>
  <si>
    <t>FFP-LR240</t>
    <phoneticPr fontId="1"/>
  </si>
  <si>
    <t>FFP-LR480</t>
    <phoneticPr fontId="1"/>
  </si>
  <si>
    <t>FFP-LR-Ap</t>
    <phoneticPr fontId="1"/>
  </si>
  <si>
    <t>RCC-LR-1</t>
  </si>
  <si>
    <t>RCC-LR-1</t>
    <phoneticPr fontId="1"/>
  </si>
  <si>
    <t>Ir-RCC-LR-1</t>
  </si>
  <si>
    <t>Ir-RCC-LR-1</t>
    <phoneticPr fontId="1"/>
  </si>
  <si>
    <t>RCC-LR-2</t>
  </si>
  <si>
    <t>RCC-LR-2</t>
    <phoneticPr fontId="1"/>
  </si>
  <si>
    <t>Ir-RCC-LR-2</t>
  </si>
  <si>
    <t>Ir-RCC-LR-2</t>
    <phoneticPr fontId="1"/>
  </si>
  <si>
    <t>FFP-LR-1</t>
  </si>
  <si>
    <t>FFP-LR-2</t>
  </si>
  <si>
    <t>PC-LR-1</t>
  </si>
  <si>
    <t>Ir-PC-LR-1</t>
  </si>
  <si>
    <t>PC-LR-2</t>
  </si>
  <si>
    <t>Ir-PC-LR-2</t>
  </si>
  <si>
    <t>PC-LR-5</t>
  </si>
  <si>
    <t>Ir-PC-LR-5</t>
  </si>
  <si>
    <t>PC-LR-10</t>
  </si>
  <si>
    <t>Ir-PC-LR-10</t>
  </si>
  <si>
    <t>PC-LR-15</t>
  </si>
  <si>
    <t>Ir-PC-LR-15</t>
  </si>
  <si>
    <t>PC-LR-20</t>
  </si>
  <si>
    <t>Ir-PC-LR-20</t>
  </si>
  <si>
    <t>PC-
HLA-LR-10</t>
  </si>
  <si>
    <t>PC-HLA-LR-10</t>
  </si>
  <si>
    <t>Ir-PC-HLA-LR-10</t>
  </si>
  <si>
    <t>PC-HLA-LR-15</t>
  </si>
  <si>
    <t>Ir-PC-HLA-LR-15</t>
  </si>
  <si>
    <t>PC-HLA-LR-20</t>
  </si>
  <si>
    <t>Ir-PC-HLA-LR-20</t>
  </si>
  <si>
    <t>WB-LR-200</t>
  </si>
  <si>
    <t>Ir-WB-LR-200</t>
  </si>
  <si>
    <t>WB-LR-400</t>
  </si>
  <si>
    <t>Ir-WB-LR-400</t>
  </si>
  <si>
    <t>WB-LR-2</t>
    <phoneticPr fontId="1"/>
  </si>
  <si>
    <t>WB-LR-1</t>
    <phoneticPr fontId="1"/>
  </si>
  <si>
    <t>Ir-WB-LR-1</t>
    <phoneticPr fontId="1"/>
  </si>
  <si>
    <t>Ir-WB-LR-2</t>
    <phoneticPr fontId="1"/>
  </si>
  <si>
    <t>WRC-LR-1</t>
  </si>
  <si>
    <t>Ir-WRC-LR-1</t>
  </si>
  <si>
    <t>WRC-LR-2</t>
  </si>
  <si>
    <t>Ir-WRC-LR-2</t>
  </si>
  <si>
    <t>BET-LR-1</t>
  </si>
  <si>
    <t>Ir-BET-LR-1</t>
  </si>
  <si>
    <t>BET-LR-2</t>
  </si>
  <si>
    <t>Ir-BET-LR-2</t>
  </si>
  <si>
    <t>新鮮凍結血漿</t>
    <rPh sb="0" eb="2">
      <t>シンセン</t>
    </rPh>
    <rPh sb="2" eb="4">
      <t>トウケツ</t>
    </rPh>
    <rPh sb="4" eb="6">
      <t>ケッショウ</t>
    </rPh>
    <phoneticPr fontId="3"/>
  </si>
  <si>
    <t>BET-LR-1</t>
    <phoneticPr fontId="1"/>
  </si>
  <si>
    <t>Ir-BET-LR-1</t>
    <phoneticPr fontId="1"/>
  </si>
  <si>
    <t>BET-LR-2</t>
    <phoneticPr fontId="1"/>
  </si>
  <si>
    <t>Ir-BET-LR-2</t>
    <phoneticPr fontId="1"/>
  </si>
  <si>
    <t>Ir-WRC-LR-200</t>
  </si>
  <si>
    <t>WRC-LR-400</t>
  </si>
  <si>
    <t>Ir-WRC-LR-400</t>
  </si>
  <si>
    <t>WRC-LR-200</t>
  </si>
  <si>
    <t>FFP-LR120</t>
    <phoneticPr fontId="1"/>
  </si>
  <si>
    <t>FFP-LR240</t>
    <phoneticPr fontId="1"/>
  </si>
  <si>
    <t>FFP-LR480</t>
    <phoneticPr fontId="1"/>
  </si>
  <si>
    <t>FFP-LR-Ap</t>
    <phoneticPr fontId="1"/>
  </si>
  <si>
    <t>Ir-PC-
HLA-LR-10</t>
  </si>
  <si>
    <t>PC-
HLA-LR-15</t>
  </si>
  <si>
    <t>Ir-PC-
HLA-LR-15</t>
  </si>
  <si>
    <t>PC-
HLA-LR-20</t>
  </si>
  <si>
    <t>Ir-PC-
HLA-LR-20</t>
  </si>
  <si>
    <t>新鮮凍結血漿
（人）</t>
    <rPh sb="0" eb="2">
      <t>シンセン</t>
    </rPh>
    <rPh sb="2" eb="4">
      <t>トウケツ</t>
    </rPh>
    <rPh sb="4" eb="6">
      <t>ケッショウ</t>
    </rPh>
    <rPh sb="8" eb="9">
      <t>ニン</t>
    </rPh>
    <phoneticPr fontId="3"/>
  </si>
  <si>
    <t>Total
PC</t>
    <phoneticPr fontId="2"/>
  </si>
  <si>
    <t>アルブミン使用量と患者数（重複なし）</t>
    <rPh sb="5" eb="7">
      <t>シヨウ</t>
    </rPh>
    <rPh sb="7" eb="8">
      <t>リョウ</t>
    </rPh>
    <rPh sb="9" eb="12">
      <t>カンジャスウ</t>
    </rPh>
    <rPh sb="13" eb="15">
      <t>ジュウフク</t>
    </rPh>
    <phoneticPr fontId="1"/>
  </si>
  <si>
    <t>使用患者数</t>
    <rPh sb="0" eb="2">
      <t>シヨウ</t>
    </rPh>
    <rPh sb="2" eb="5">
      <t>カンジャスウ</t>
    </rPh>
    <phoneticPr fontId="1"/>
  </si>
  <si>
    <t>（人）</t>
    <rPh sb="1" eb="2">
      <t>ニン</t>
    </rPh>
    <phoneticPr fontId="1"/>
  </si>
  <si>
    <t>アルブミン製剤使用量と患者数（重複なし）</t>
    <rPh sb="5" eb="7">
      <t>セイザイ</t>
    </rPh>
    <rPh sb="7" eb="9">
      <t>シヨウ</t>
    </rPh>
    <rPh sb="9" eb="10">
      <t>リョウ</t>
    </rPh>
    <rPh sb="11" eb="14">
      <t>カンジャスウ</t>
    </rPh>
    <rPh sb="15" eb="17">
      <t>ジュウフク</t>
    </rPh>
    <phoneticPr fontId="1"/>
  </si>
  <si>
    <t>アルブミン製剤使用患者数（人）</t>
    <rPh sb="5" eb="7">
      <t>セイザイ</t>
    </rPh>
    <rPh sb="7" eb="9">
      <t>シヨウ</t>
    </rPh>
    <rPh sb="9" eb="11">
      <t>カンジャ</t>
    </rPh>
    <rPh sb="11" eb="12">
      <t>スウ</t>
    </rPh>
    <rPh sb="13" eb="14">
      <t>ニン</t>
    </rPh>
    <phoneticPr fontId="1"/>
  </si>
  <si>
    <t>施設番号</t>
    <rPh sb="0" eb="2">
      <t>シセツ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</si>
</sst>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);[Red]\(0\)"/>
    <numFmt numFmtId="177" formatCode="#,##0_);[Red]\(#,##0\)"/>
    <numFmt numFmtId="178" formatCode="#,##0.00_);[Red]\(#,##0.00\)"/>
    <numFmt numFmtId="179" formatCode="0.00_);[Red]\(0.00\)"/>
    <numFmt numFmtId="180" formatCode="0.00_ "/>
    <numFmt numFmtId="181" formatCode="[&lt;=999]000;[&lt;=9999]000\-00;000\-0000"/>
    <numFmt numFmtId="182" formatCode="h:mm;@"/>
    <numFmt numFmtId="183" formatCode="[$-F400]h:mm:ss\ AM/PM"/>
    <numFmt numFmtId="184" formatCode="yyyy&quot;年&quot;m&quot;月&quot;;@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vertAlign val="superscript"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vertAlign val="superscript"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sz val="24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trike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hair">
        <color theme="9" tint="-0.24994659260841701"/>
      </bottom>
      <diagonal/>
    </border>
    <border>
      <left/>
      <right style="thin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 style="thin">
        <color theme="9" tint="-0.24994659260841701"/>
      </right>
      <top style="hair">
        <color theme="9" tint="-0.24994659260841701"/>
      </top>
      <bottom style="thin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  <border>
      <left/>
      <right style="thin">
        <color theme="9" tint="-0.24994659260841701"/>
      </right>
      <top style="hair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0">
    <xf numFmtId="0" fontId="0" fillId="0" borderId="0">
      <alignment vertical="center"/>
    </xf>
    <xf numFmtId="0" fontId="23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1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3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1" fillId="3" borderId="15" xfId="0" applyFont="1" applyFill="1" applyBorder="1">
      <alignment vertical="center"/>
    </xf>
    <xf numFmtId="0" fontId="11" fillId="3" borderId="16" xfId="0" applyFont="1" applyFill="1" applyBorder="1">
      <alignment vertical="center"/>
    </xf>
    <xf numFmtId="0" fontId="11" fillId="3" borderId="17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right" vertical="center"/>
    </xf>
    <xf numFmtId="0" fontId="11" fillId="3" borderId="11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vertical="center"/>
    </xf>
    <xf numFmtId="0" fontId="11" fillId="3" borderId="11" xfId="0" applyFont="1" applyFill="1" applyBorder="1">
      <alignment vertical="center"/>
    </xf>
    <xf numFmtId="0" fontId="11" fillId="3" borderId="14" xfId="0" applyFont="1" applyFill="1" applyBorder="1">
      <alignment vertical="center"/>
    </xf>
    <xf numFmtId="0" fontId="11" fillId="3" borderId="15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>
      <alignment vertical="center"/>
    </xf>
    <xf numFmtId="0" fontId="11" fillId="3" borderId="8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right" vertical="center"/>
    </xf>
    <xf numFmtId="0" fontId="11" fillId="3" borderId="13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right" vertical="center"/>
    </xf>
    <xf numFmtId="0" fontId="11" fillId="3" borderId="10" xfId="0" applyFont="1" applyFill="1" applyBorder="1">
      <alignment vertical="center"/>
    </xf>
    <xf numFmtId="0" fontId="11" fillId="3" borderId="12" xfId="0" applyFont="1" applyFill="1" applyBorder="1">
      <alignment vertical="center"/>
    </xf>
    <xf numFmtId="0" fontId="11" fillId="3" borderId="16" xfId="0" applyFont="1" applyFill="1" applyBorder="1" applyAlignment="1">
      <alignment horizontal="left" vertical="center"/>
    </xf>
    <xf numFmtId="177" fontId="13" fillId="0" borderId="0" xfId="0" applyNumberFormat="1" applyFont="1">
      <alignment vertical="center"/>
    </xf>
    <xf numFmtId="0" fontId="11" fillId="3" borderId="10" xfId="0" applyFont="1" applyFill="1" applyBorder="1" applyAlignment="1">
      <alignment horizontal="right" vertical="center" wrapText="1"/>
    </xf>
    <xf numFmtId="177" fontId="11" fillId="3" borderId="15" xfId="0" applyNumberFormat="1" applyFont="1" applyFill="1" applyBorder="1">
      <alignment vertical="center"/>
    </xf>
    <xf numFmtId="0" fontId="11" fillId="3" borderId="9" xfId="0" applyFont="1" applyFill="1" applyBorder="1">
      <alignment vertical="center"/>
    </xf>
    <xf numFmtId="0" fontId="1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1" fillId="3" borderId="10" xfId="0" applyFont="1" applyFill="1" applyBorder="1" applyAlignment="1">
      <alignment vertical="center"/>
    </xf>
    <xf numFmtId="0" fontId="11" fillId="3" borderId="11" xfId="0" applyFont="1" applyFill="1" applyBorder="1" applyAlignment="1">
      <alignment horizontal="right" vertical="center"/>
    </xf>
    <xf numFmtId="0" fontId="11" fillId="3" borderId="17" xfId="0" applyFont="1" applyFill="1" applyBorder="1">
      <alignment vertical="center"/>
    </xf>
    <xf numFmtId="0" fontId="9" fillId="3" borderId="28" xfId="0" applyFont="1" applyFill="1" applyBorder="1">
      <alignment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1" fillId="0" borderId="27" xfId="0" applyFont="1" applyBorder="1" applyProtection="1">
      <alignment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49" fontId="11" fillId="0" borderId="19" xfId="0" applyNumberFormat="1" applyFont="1" applyBorder="1" applyAlignment="1" applyProtection="1">
      <alignment horizontal="left" vertical="center"/>
      <protection locked="0"/>
    </xf>
    <xf numFmtId="181" fontId="11" fillId="0" borderId="19" xfId="0" applyNumberFormat="1" applyFont="1" applyBorder="1" applyAlignment="1" applyProtection="1">
      <alignment horizontal="left" vertical="center"/>
      <protection locked="0"/>
    </xf>
    <xf numFmtId="0" fontId="11" fillId="0" borderId="19" xfId="0" applyNumberFormat="1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  <protection locked="0"/>
    </xf>
    <xf numFmtId="0" fontId="11" fillId="0" borderId="19" xfId="0" applyFont="1" applyFill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/>
      <protection locked="0"/>
    </xf>
    <xf numFmtId="0" fontId="11" fillId="0" borderId="18" xfId="0" applyFont="1" applyFill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11" fillId="0" borderId="26" xfId="0" applyFont="1" applyFill="1" applyBorder="1" applyAlignment="1" applyProtection="1">
      <alignment horizontal="left" vertical="center"/>
      <protection locked="0"/>
    </xf>
    <xf numFmtId="0" fontId="11" fillId="0" borderId="22" xfId="0" applyFont="1" applyFill="1" applyBorder="1" applyAlignment="1" applyProtection="1">
      <alignment horizontal="left" vertical="center"/>
      <protection locked="0"/>
    </xf>
    <xf numFmtId="0" fontId="11" fillId="0" borderId="23" xfId="0" applyFont="1" applyFill="1" applyBorder="1" applyAlignment="1" applyProtection="1">
      <alignment horizontal="left" vertical="center"/>
      <protection locked="0"/>
    </xf>
    <xf numFmtId="0" fontId="11" fillId="0" borderId="18" xfId="0" applyFont="1" applyFill="1" applyBorder="1" applyAlignment="1" applyProtection="1">
      <alignment horizontal="left" vertical="center"/>
      <protection locked="0"/>
    </xf>
    <xf numFmtId="0" fontId="11" fillId="0" borderId="19" xfId="0" applyFont="1" applyFill="1" applyBorder="1" applyAlignment="1" applyProtection="1">
      <alignment horizontal="left" vertical="center"/>
      <protection locked="0"/>
    </xf>
    <xf numFmtId="0" fontId="11" fillId="0" borderId="20" xfId="0" applyFont="1" applyFill="1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182" fontId="11" fillId="0" borderId="26" xfId="0" applyNumberFormat="1" applyFont="1" applyBorder="1" applyAlignment="1" applyProtection="1">
      <alignment horizontal="left" vertical="center"/>
      <protection locked="0"/>
    </xf>
    <xf numFmtId="182" fontId="11" fillId="0" borderId="23" xfId="0" applyNumberFormat="1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26" xfId="0" applyFont="1" applyBorder="1" applyProtection="1">
      <alignment vertical="center"/>
      <protection locked="0"/>
    </xf>
    <xf numFmtId="0" fontId="11" fillId="0" borderId="23" xfId="0" applyFont="1" applyBorder="1" applyProtection="1">
      <alignment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0" fontId="11" fillId="0" borderId="18" xfId="0" applyFont="1" applyBorder="1" applyProtection="1">
      <alignment vertical="center"/>
      <protection locked="0"/>
    </xf>
    <xf numFmtId="0" fontId="11" fillId="0" borderId="20" xfId="0" applyFont="1" applyBorder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0" fontId="11" fillId="0" borderId="20" xfId="0" applyNumberFormat="1" applyFont="1" applyBorder="1" applyAlignment="1" applyProtection="1">
      <alignment horizontal="left" vertical="center"/>
      <protection locked="0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1" fillId="0" borderId="0" xfId="0" applyFont="1">
      <alignment vertical="center"/>
    </xf>
    <xf numFmtId="0" fontId="11" fillId="3" borderId="10" xfId="0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right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right" vertical="center"/>
    </xf>
    <xf numFmtId="0" fontId="11" fillId="0" borderId="18" xfId="0" applyFont="1" applyBorder="1" applyAlignment="1" applyProtection="1">
      <alignment horizontal="left" vertical="center"/>
      <protection locked="0"/>
    </xf>
    <xf numFmtId="184" fontId="0" fillId="0" borderId="0" xfId="0" applyNumberFormat="1">
      <alignment vertical="center"/>
    </xf>
    <xf numFmtId="184" fontId="11" fillId="0" borderId="19" xfId="0" applyNumberFormat="1" applyFont="1" applyBorder="1" applyAlignment="1" applyProtection="1">
      <alignment horizontal="left" vertical="center"/>
      <protection locked="0"/>
    </xf>
    <xf numFmtId="176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177" fontId="11" fillId="0" borderId="0" xfId="0" applyNumberFormat="1" applyFont="1">
      <alignment vertical="center"/>
    </xf>
    <xf numFmtId="177" fontId="11" fillId="0" borderId="0" xfId="0" applyNumberFormat="1" applyFont="1" applyFill="1">
      <alignment vertical="center"/>
    </xf>
    <xf numFmtId="178" fontId="11" fillId="0" borderId="0" xfId="0" applyNumberFormat="1" applyFont="1" applyFill="1">
      <alignment vertical="center"/>
    </xf>
    <xf numFmtId="179" fontId="11" fillId="0" borderId="0" xfId="0" applyNumberFormat="1" applyFont="1" applyFill="1">
      <alignment vertical="center"/>
    </xf>
    <xf numFmtId="180" fontId="11" fillId="0" borderId="0" xfId="0" applyNumberFormat="1" applyFont="1">
      <alignment vertical="center"/>
    </xf>
    <xf numFmtId="177" fontId="11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right" vertical="center"/>
    </xf>
    <xf numFmtId="177" fontId="11" fillId="0" borderId="0" xfId="0" applyNumberFormat="1" applyFont="1" applyAlignment="1">
      <alignment vertical="center" wrapText="1"/>
    </xf>
    <xf numFmtId="177" fontId="11" fillId="0" borderId="0" xfId="0" applyNumberFormat="1" applyFont="1" applyFill="1" applyAlignment="1">
      <alignment vertical="center" wrapText="1"/>
    </xf>
    <xf numFmtId="178" fontId="11" fillId="0" borderId="0" xfId="0" applyNumberFormat="1" applyFont="1" applyFill="1" applyAlignment="1">
      <alignment vertical="center" wrapText="1"/>
    </xf>
    <xf numFmtId="179" fontId="11" fillId="0" borderId="0" xfId="0" applyNumberFormat="1" applyFont="1" applyFill="1" applyAlignment="1">
      <alignment vertical="center" wrapText="1"/>
    </xf>
    <xf numFmtId="180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horizontal="right" vertical="center" wrapText="1"/>
    </xf>
    <xf numFmtId="176" fontId="11" fillId="0" borderId="0" xfId="0" applyNumberFormat="1" applyFont="1" applyAlignment="1">
      <alignment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right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177" fontId="11" fillId="0" borderId="3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178" fontId="11" fillId="2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50">
    <cellStyle name="桁区切り 2" xfId="2"/>
    <cellStyle name="標準" xfId="0" builtinId="0"/>
    <cellStyle name="標準 2" xfId="1"/>
    <cellStyle name="標準 2 10" xfId="3"/>
    <cellStyle name="標準 2 11" xfId="4"/>
    <cellStyle name="標準 2 12" xfId="5"/>
    <cellStyle name="標準 2 2" xfId="6"/>
    <cellStyle name="標準 2 3" xfId="7"/>
    <cellStyle name="標準 2 4" xfId="8"/>
    <cellStyle name="標準 2 5" xfId="9"/>
    <cellStyle name="標準 2 6" xfId="10"/>
    <cellStyle name="標準 2 7" xfId="11"/>
    <cellStyle name="標準 2 8" xfId="12"/>
    <cellStyle name="標準 2 9" xfId="13"/>
    <cellStyle name="標準 3 10" xfId="14"/>
    <cellStyle name="標準 3 2" xfId="15"/>
    <cellStyle name="標準 3 3" xfId="16"/>
    <cellStyle name="標準 3 4" xfId="17"/>
    <cellStyle name="標準 3 5" xfId="18"/>
    <cellStyle name="標準 3 6" xfId="19"/>
    <cellStyle name="標準 3 7" xfId="20"/>
    <cellStyle name="標準 3 8" xfId="21"/>
    <cellStyle name="標準 3 9" xfId="22"/>
    <cellStyle name="標準 4 2" xfId="23"/>
    <cellStyle name="標準 4 3" xfId="24"/>
    <cellStyle name="標準 4 4" xfId="25"/>
    <cellStyle name="標準 4 5" xfId="26"/>
    <cellStyle name="標準 4 6" xfId="27"/>
    <cellStyle name="標準 4 7" xfId="28"/>
    <cellStyle name="標準 4 8" xfId="29"/>
    <cellStyle name="標準 4 9" xfId="30"/>
    <cellStyle name="標準 5 2" xfId="31"/>
    <cellStyle name="標準 5 3" xfId="32"/>
    <cellStyle name="標準 5 4" xfId="33"/>
    <cellStyle name="標準 5 5" xfId="34"/>
    <cellStyle name="標準 5 6" xfId="35"/>
    <cellStyle name="標準 5 7" xfId="36"/>
    <cellStyle name="標準 6" xfId="37"/>
    <cellStyle name="標準 6 2" xfId="38"/>
    <cellStyle name="標準 6 3" xfId="39"/>
    <cellStyle name="標準 6 4" xfId="40"/>
    <cellStyle name="標準 6 5" xfId="41"/>
    <cellStyle name="標準 6 6" xfId="42"/>
    <cellStyle name="標準 7 2" xfId="43"/>
    <cellStyle name="標準 7 3" xfId="44"/>
    <cellStyle name="標準 7 4" xfId="45"/>
    <cellStyle name="標準 7 5" xfId="46"/>
    <cellStyle name="標準 8 2" xfId="47"/>
    <cellStyle name="標準 8 3" xfId="48"/>
    <cellStyle name="標準 8 4" xfId="49"/>
  </cellStyles>
  <dxfs count="1"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4" name="テーブル35" displayName="テーブル35" ref="A20:D111" totalsRowShown="0" headerRowDxfId="0">
  <tableColumns count="4">
    <tableColumn id="1" name="施設番号"/>
    <tableColumn id="2" name="大学名"/>
    <tableColumn id="3" name="病院名"/>
    <tableColumn id="4" name="備考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/>
  </sheetPr>
  <dimension ref="A2:D111"/>
  <sheetViews>
    <sheetView showGridLines="0" tabSelected="1" view="pageBreakPreview" zoomScale="60" zoomScaleNormal="100" workbookViewId="0">
      <pane ySplit="20" topLeftCell="A81" activePane="bottomLeft" state="frozen"/>
      <selection activeCell="C7" sqref="C7"/>
      <selection pane="bottomLeft" activeCell="C7" sqref="C7"/>
    </sheetView>
  </sheetViews>
  <sheetFormatPr defaultColWidth="8.875" defaultRowHeight="13.5"/>
  <cols>
    <col min="1" max="1" width="14.625" bestFit="1" customWidth="1"/>
    <col min="2" max="2" width="31.625" bestFit="1" customWidth="1"/>
    <col min="3" max="3" width="37.125" bestFit="1" customWidth="1"/>
    <col min="4" max="4" width="11" bestFit="1" customWidth="1"/>
  </cols>
  <sheetData>
    <row r="2" spans="1:1" s="80" customFormat="1" ht="14.25">
      <c r="A2" s="79" t="s">
        <v>1326</v>
      </c>
    </row>
    <row r="3" spans="1:1" s="80" customFormat="1" ht="14.25">
      <c r="A3" s="81"/>
    </row>
    <row r="4" spans="1:1" s="80" customFormat="1" ht="14.25">
      <c r="A4" s="82" t="s">
        <v>1327</v>
      </c>
    </row>
    <row r="5" spans="1:1" s="80" customFormat="1" ht="14.25">
      <c r="A5" s="82" t="s">
        <v>1641</v>
      </c>
    </row>
    <row r="6" spans="1:1" s="80" customFormat="1" ht="14.25">
      <c r="A6" s="82" t="s">
        <v>1346</v>
      </c>
    </row>
    <row r="7" spans="1:1" s="80" customFormat="1" ht="14.25">
      <c r="A7" s="81"/>
    </row>
    <row r="8" spans="1:1" s="80" customFormat="1" ht="14.25">
      <c r="A8" s="88" t="s">
        <v>1328</v>
      </c>
    </row>
    <row r="9" spans="1:1" s="80" customFormat="1" ht="14.25">
      <c r="A9" s="81"/>
    </row>
    <row r="10" spans="1:1" s="80" customFormat="1" ht="14.25">
      <c r="A10" s="82" t="s">
        <v>1329</v>
      </c>
    </row>
    <row r="11" spans="1:1" s="87" customFormat="1" ht="14.25">
      <c r="A11" s="86" t="s">
        <v>1335</v>
      </c>
    </row>
    <row r="12" spans="1:1" s="80" customFormat="1" ht="14.25">
      <c r="A12" s="82" t="s">
        <v>1334</v>
      </c>
    </row>
    <row r="13" spans="1:1" s="80" customFormat="1" ht="14.25">
      <c r="A13" s="82" t="s">
        <v>1337</v>
      </c>
    </row>
    <row r="14" spans="1:1" s="80" customFormat="1" ht="14.25">
      <c r="A14" s="82" t="s">
        <v>1336</v>
      </c>
    </row>
    <row r="15" spans="1:1" s="80" customFormat="1" ht="14.25">
      <c r="A15" s="82" t="s">
        <v>1338</v>
      </c>
    </row>
    <row r="16" spans="1:1" s="80" customFormat="1" ht="14.25">
      <c r="A16" s="81"/>
    </row>
    <row r="17" spans="1:4" s="80" customFormat="1" ht="14.25">
      <c r="A17" s="82" t="s">
        <v>1347</v>
      </c>
    </row>
    <row r="18" spans="1:4" ht="13.5" customHeight="1">
      <c r="A18" s="40"/>
    </row>
    <row r="20" spans="1:4">
      <c r="A20" s="1" t="s">
        <v>1716</v>
      </c>
      <c r="B20" s="1" t="s">
        <v>314</v>
      </c>
      <c r="C20" s="1" t="s">
        <v>315</v>
      </c>
      <c r="D20" s="1" t="s">
        <v>1332</v>
      </c>
    </row>
    <row r="22" spans="1:4">
      <c r="A22" s="1">
        <v>1</v>
      </c>
      <c r="B22" t="s">
        <v>507</v>
      </c>
      <c r="C22" t="s">
        <v>508</v>
      </c>
    </row>
    <row r="23" spans="1:4">
      <c r="A23" s="1">
        <v>2</v>
      </c>
      <c r="B23" t="s">
        <v>529</v>
      </c>
      <c r="C23" t="s">
        <v>530</v>
      </c>
    </row>
    <row r="24" spans="1:4">
      <c r="A24" s="1">
        <v>3</v>
      </c>
      <c r="B24" t="s">
        <v>543</v>
      </c>
      <c r="C24" t="s">
        <v>1353</v>
      </c>
    </row>
    <row r="25" spans="1:4">
      <c r="A25" s="1">
        <v>4</v>
      </c>
      <c r="B25" t="s">
        <v>557</v>
      </c>
      <c r="C25" t="s">
        <v>558</v>
      </c>
    </row>
    <row r="26" spans="1:4">
      <c r="A26" s="1">
        <v>5</v>
      </c>
      <c r="B26" t="s">
        <v>565</v>
      </c>
      <c r="C26" t="s">
        <v>1354</v>
      </c>
    </row>
    <row r="27" spans="1:4">
      <c r="A27" s="1">
        <v>6</v>
      </c>
      <c r="B27" t="s">
        <v>577</v>
      </c>
      <c r="C27" t="s">
        <v>1355</v>
      </c>
    </row>
    <row r="28" spans="1:4">
      <c r="A28" s="1">
        <v>7</v>
      </c>
      <c r="B28" t="s">
        <v>591</v>
      </c>
      <c r="C28" t="s">
        <v>592</v>
      </c>
    </row>
    <row r="29" spans="1:4">
      <c r="A29" s="1">
        <v>8</v>
      </c>
      <c r="B29" t="s">
        <v>601</v>
      </c>
      <c r="C29" t="s">
        <v>602</v>
      </c>
    </row>
    <row r="30" spans="1:4">
      <c r="A30" s="1">
        <v>9</v>
      </c>
      <c r="B30" t="s">
        <v>611</v>
      </c>
      <c r="C30" t="s">
        <v>1356</v>
      </c>
    </row>
    <row r="31" spans="1:4">
      <c r="A31" s="1">
        <v>10</v>
      </c>
      <c r="B31" t="s">
        <v>621</v>
      </c>
      <c r="C31" t="s">
        <v>622</v>
      </c>
    </row>
    <row r="32" spans="1:4">
      <c r="A32" s="1">
        <v>11</v>
      </c>
      <c r="B32" t="s">
        <v>621</v>
      </c>
      <c r="C32" t="s">
        <v>630</v>
      </c>
      <c r="D32" s="41"/>
    </row>
    <row r="33" spans="1:3">
      <c r="A33" s="1">
        <v>12</v>
      </c>
      <c r="B33" t="s">
        <v>635</v>
      </c>
      <c r="C33" t="s">
        <v>636</v>
      </c>
    </row>
    <row r="34" spans="1:3">
      <c r="A34" s="1">
        <v>13</v>
      </c>
      <c r="B34" t="s">
        <v>644</v>
      </c>
      <c r="C34" t="s">
        <v>645</v>
      </c>
    </row>
    <row r="35" spans="1:3">
      <c r="A35" s="1">
        <v>14</v>
      </c>
      <c r="B35" t="s">
        <v>652</v>
      </c>
      <c r="C35" t="s">
        <v>653</v>
      </c>
    </row>
    <row r="36" spans="1:3">
      <c r="A36" s="1">
        <v>15</v>
      </c>
      <c r="B36" t="s">
        <v>661</v>
      </c>
      <c r="C36" t="s">
        <v>662</v>
      </c>
    </row>
    <row r="37" spans="1:3">
      <c r="A37" s="1">
        <v>16</v>
      </c>
      <c r="B37" t="s">
        <v>669</v>
      </c>
      <c r="C37" t="s">
        <v>670</v>
      </c>
    </row>
    <row r="38" spans="1:3">
      <c r="A38" s="1">
        <v>17</v>
      </c>
      <c r="B38" t="s">
        <v>676</v>
      </c>
      <c r="C38" t="s">
        <v>677</v>
      </c>
    </row>
    <row r="39" spans="1:3">
      <c r="A39" s="1">
        <v>18</v>
      </c>
      <c r="B39" t="s">
        <v>685</v>
      </c>
      <c r="C39" t="s">
        <v>686</v>
      </c>
    </row>
    <row r="40" spans="1:3">
      <c r="A40" s="1">
        <v>19</v>
      </c>
      <c r="B40" t="s">
        <v>691</v>
      </c>
      <c r="C40" t="s">
        <v>692</v>
      </c>
    </row>
    <row r="41" spans="1:3">
      <c r="A41" s="1">
        <v>20</v>
      </c>
      <c r="B41" t="s">
        <v>704</v>
      </c>
      <c r="C41" t="s">
        <v>705</v>
      </c>
    </row>
    <row r="42" spans="1:3">
      <c r="A42" s="1">
        <v>21</v>
      </c>
      <c r="B42" t="s">
        <v>714</v>
      </c>
      <c r="C42" t="s">
        <v>715</v>
      </c>
    </row>
    <row r="43" spans="1:3">
      <c r="A43" s="1">
        <v>22</v>
      </c>
      <c r="B43" t="s">
        <v>727</v>
      </c>
      <c r="C43" t="s">
        <v>728</v>
      </c>
    </row>
    <row r="44" spans="1:3">
      <c r="A44" s="1">
        <v>23</v>
      </c>
      <c r="B44" t="s">
        <v>736</v>
      </c>
      <c r="C44" t="s">
        <v>737</v>
      </c>
    </row>
    <row r="45" spans="1:3">
      <c r="A45" s="1">
        <v>24</v>
      </c>
      <c r="B45" t="s">
        <v>746</v>
      </c>
      <c r="C45" t="s">
        <v>747</v>
      </c>
    </row>
    <row r="46" spans="1:3">
      <c r="A46" s="1">
        <v>25</v>
      </c>
      <c r="B46" t="s">
        <v>755</v>
      </c>
      <c r="C46" t="s">
        <v>756</v>
      </c>
    </row>
    <row r="47" spans="1:3">
      <c r="A47" s="1">
        <v>26</v>
      </c>
      <c r="B47" t="s">
        <v>763</v>
      </c>
      <c r="C47" t="s">
        <v>764</v>
      </c>
    </row>
    <row r="48" spans="1:3">
      <c r="A48" s="1">
        <v>27</v>
      </c>
      <c r="B48" t="s">
        <v>769</v>
      </c>
      <c r="C48" t="s">
        <v>770</v>
      </c>
    </row>
    <row r="49" spans="1:3">
      <c r="A49" s="1">
        <v>28</v>
      </c>
      <c r="B49" t="s">
        <v>776</v>
      </c>
      <c r="C49" t="s">
        <v>777</v>
      </c>
    </row>
    <row r="50" spans="1:3">
      <c r="A50" s="1">
        <v>29</v>
      </c>
      <c r="B50" t="s">
        <v>791</v>
      </c>
      <c r="C50" t="s">
        <v>792</v>
      </c>
    </row>
    <row r="51" spans="1:3">
      <c r="A51" s="1">
        <v>30</v>
      </c>
      <c r="B51" t="s">
        <v>1357</v>
      </c>
      <c r="C51" t="s">
        <v>802</v>
      </c>
    </row>
    <row r="52" spans="1:3">
      <c r="A52" s="1">
        <v>31</v>
      </c>
      <c r="B52" t="s">
        <v>810</v>
      </c>
      <c r="C52" t="s">
        <v>811</v>
      </c>
    </row>
    <row r="53" spans="1:3">
      <c r="A53" s="1">
        <v>32</v>
      </c>
      <c r="B53" t="s">
        <v>818</v>
      </c>
      <c r="C53" t="s">
        <v>1358</v>
      </c>
    </row>
    <row r="54" spans="1:3">
      <c r="A54" s="1">
        <v>33</v>
      </c>
      <c r="B54" t="s">
        <v>827</v>
      </c>
      <c r="C54" t="s">
        <v>828</v>
      </c>
    </row>
    <row r="55" spans="1:3">
      <c r="A55" s="1">
        <v>34</v>
      </c>
      <c r="B55" t="s">
        <v>837</v>
      </c>
      <c r="C55" t="s">
        <v>838</v>
      </c>
    </row>
    <row r="56" spans="1:3">
      <c r="A56" s="1">
        <v>35</v>
      </c>
      <c r="B56" t="s">
        <v>846</v>
      </c>
      <c r="C56" t="s">
        <v>1359</v>
      </c>
    </row>
    <row r="57" spans="1:3">
      <c r="A57" s="1">
        <v>36</v>
      </c>
      <c r="B57" t="s">
        <v>854</v>
      </c>
      <c r="C57" t="s">
        <v>1360</v>
      </c>
    </row>
    <row r="58" spans="1:3">
      <c r="A58" s="1">
        <v>37</v>
      </c>
      <c r="B58" t="s">
        <v>865</v>
      </c>
      <c r="C58" t="s">
        <v>866</v>
      </c>
    </row>
    <row r="59" spans="1:3">
      <c r="A59" s="1">
        <v>38</v>
      </c>
      <c r="B59" t="s">
        <v>876</v>
      </c>
      <c r="C59" t="s">
        <v>1361</v>
      </c>
    </row>
    <row r="60" spans="1:3">
      <c r="A60" s="1">
        <v>39</v>
      </c>
      <c r="B60" t="s">
        <v>884</v>
      </c>
      <c r="C60" t="s">
        <v>885</v>
      </c>
    </row>
    <row r="61" spans="1:3">
      <c r="A61" s="1">
        <v>40</v>
      </c>
      <c r="B61" t="s">
        <v>895</v>
      </c>
      <c r="C61" t="s">
        <v>896</v>
      </c>
    </row>
    <row r="62" spans="1:3">
      <c r="A62" s="1">
        <v>41</v>
      </c>
      <c r="B62" t="s">
        <v>907</v>
      </c>
      <c r="C62" t="s">
        <v>1362</v>
      </c>
    </row>
    <row r="63" spans="1:3">
      <c r="A63" s="1">
        <v>42</v>
      </c>
      <c r="B63" t="s">
        <v>914</v>
      </c>
      <c r="C63" t="s">
        <v>915</v>
      </c>
    </row>
    <row r="64" spans="1:3">
      <c r="A64" s="1">
        <v>43</v>
      </c>
      <c r="B64" t="s">
        <v>923</v>
      </c>
      <c r="C64" t="s">
        <v>924</v>
      </c>
    </row>
    <row r="65" spans="1:3">
      <c r="A65" s="1">
        <v>44</v>
      </c>
      <c r="B65" t="s">
        <v>931</v>
      </c>
      <c r="C65" t="s">
        <v>932</v>
      </c>
    </row>
    <row r="66" spans="1:3">
      <c r="A66" s="1">
        <v>45</v>
      </c>
      <c r="B66" t="s">
        <v>944</v>
      </c>
      <c r="C66" t="s">
        <v>945</v>
      </c>
    </row>
    <row r="67" spans="1:3">
      <c r="A67" s="1">
        <v>46</v>
      </c>
      <c r="B67" t="s">
        <v>953</v>
      </c>
      <c r="C67" t="s">
        <v>954</v>
      </c>
    </row>
    <row r="68" spans="1:3">
      <c r="A68" s="1">
        <v>47</v>
      </c>
      <c r="B68" t="s">
        <v>962</v>
      </c>
      <c r="C68" t="s">
        <v>963</v>
      </c>
    </row>
    <row r="69" spans="1:3">
      <c r="A69" s="1">
        <v>48</v>
      </c>
      <c r="B69" t="s">
        <v>972</v>
      </c>
      <c r="C69" t="s">
        <v>973</v>
      </c>
    </row>
    <row r="70" spans="1:3">
      <c r="A70" s="1">
        <v>49</v>
      </c>
      <c r="B70" t="s">
        <v>980</v>
      </c>
      <c r="C70" t="s">
        <v>981</v>
      </c>
    </row>
    <row r="71" spans="1:3">
      <c r="A71" s="1">
        <v>50</v>
      </c>
      <c r="B71" t="s">
        <v>990</v>
      </c>
      <c r="C71" t="s">
        <v>991</v>
      </c>
    </row>
    <row r="72" spans="1:3">
      <c r="A72" s="1">
        <v>51</v>
      </c>
      <c r="B72" t="s">
        <v>998</v>
      </c>
      <c r="C72" t="s">
        <v>1363</v>
      </c>
    </row>
    <row r="73" spans="1:3">
      <c r="A73" s="1">
        <v>52</v>
      </c>
      <c r="B73" t="s">
        <v>1364</v>
      </c>
      <c r="C73" t="s">
        <v>1001</v>
      </c>
    </row>
    <row r="74" spans="1:3">
      <c r="A74" s="1">
        <v>53</v>
      </c>
      <c r="B74" t="s">
        <v>1011</v>
      </c>
      <c r="C74" t="s">
        <v>1012</v>
      </c>
    </row>
    <row r="75" spans="1:3">
      <c r="A75" s="1">
        <v>54</v>
      </c>
      <c r="B75" t="s">
        <v>1022</v>
      </c>
      <c r="C75" t="s">
        <v>1023</v>
      </c>
    </row>
    <row r="76" spans="1:3">
      <c r="A76" s="1">
        <v>55</v>
      </c>
      <c r="B76" t="s">
        <v>1022</v>
      </c>
      <c r="C76" t="s">
        <v>1039</v>
      </c>
    </row>
    <row r="77" spans="1:3">
      <c r="A77" s="1">
        <v>56</v>
      </c>
      <c r="B77" t="s">
        <v>1049</v>
      </c>
      <c r="C77" t="s">
        <v>1050</v>
      </c>
    </row>
    <row r="78" spans="1:3">
      <c r="A78" s="1">
        <v>57</v>
      </c>
      <c r="B78" t="s">
        <v>1058</v>
      </c>
      <c r="C78" t="s">
        <v>1059</v>
      </c>
    </row>
    <row r="79" spans="1:3">
      <c r="A79" s="1">
        <v>58</v>
      </c>
      <c r="B79" t="s">
        <v>1058</v>
      </c>
      <c r="C79" t="s">
        <v>1068</v>
      </c>
    </row>
    <row r="80" spans="1:3">
      <c r="A80" s="1">
        <v>59</v>
      </c>
      <c r="B80" t="s">
        <v>1058</v>
      </c>
      <c r="C80" t="s">
        <v>1075</v>
      </c>
    </row>
    <row r="81" spans="1:4">
      <c r="A81" s="1">
        <v>60</v>
      </c>
      <c r="B81" t="s">
        <v>1084</v>
      </c>
      <c r="C81" t="s">
        <v>1085</v>
      </c>
    </row>
    <row r="82" spans="1:4">
      <c r="A82" s="1">
        <v>61</v>
      </c>
      <c r="B82" t="s">
        <v>1092</v>
      </c>
      <c r="C82" t="s">
        <v>1093</v>
      </c>
    </row>
    <row r="83" spans="1:4">
      <c r="A83" s="1">
        <v>62</v>
      </c>
      <c r="B83" t="s">
        <v>1365</v>
      </c>
      <c r="C83" t="s">
        <v>1366</v>
      </c>
      <c r="D83" s="41"/>
    </row>
    <row r="84" spans="1:4">
      <c r="A84" s="1">
        <v>63</v>
      </c>
      <c r="B84" t="s">
        <v>1102</v>
      </c>
      <c r="C84" t="s">
        <v>1103</v>
      </c>
    </row>
    <row r="85" spans="1:4">
      <c r="A85" s="1">
        <v>64</v>
      </c>
      <c r="B85" t="s">
        <v>1115</v>
      </c>
      <c r="C85" t="s">
        <v>1116</v>
      </c>
    </row>
    <row r="86" spans="1:4">
      <c r="A86" s="1">
        <v>65</v>
      </c>
      <c r="B86" t="s">
        <v>1115</v>
      </c>
      <c r="C86" t="s">
        <v>1367</v>
      </c>
    </row>
    <row r="87" spans="1:4">
      <c r="A87" s="1">
        <v>66</v>
      </c>
      <c r="B87" t="s">
        <v>1126</v>
      </c>
      <c r="C87" t="s">
        <v>1127</v>
      </c>
    </row>
    <row r="88" spans="1:4">
      <c r="A88" s="1">
        <v>67</v>
      </c>
      <c r="B88" t="s">
        <v>1126</v>
      </c>
      <c r="C88" t="s">
        <v>1137</v>
      </c>
    </row>
    <row r="89" spans="1:4">
      <c r="A89" s="1">
        <v>68</v>
      </c>
      <c r="B89" t="s">
        <v>1147</v>
      </c>
      <c r="C89" t="s">
        <v>1148</v>
      </c>
    </row>
    <row r="90" spans="1:4">
      <c r="A90" s="1">
        <v>69</v>
      </c>
      <c r="B90" t="s">
        <v>1154</v>
      </c>
      <c r="C90" t="s">
        <v>1368</v>
      </c>
    </row>
    <row r="91" spans="1:4">
      <c r="A91" s="1">
        <v>70</v>
      </c>
      <c r="B91" t="s">
        <v>1154</v>
      </c>
      <c r="C91" t="s">
        <v>1369</v>
      </c>
    </row>
    <row r="92" spans="1:4">
      <c r="A92" s="1">
        <v>71</v>
      </c>
      <c r="B92" t="s">
        <v>1166</v>
      </c>
      <c r="C92" t="s">
        <v>1167</v>
      </c>
    </row>
    <row r="93" spans="1:4">
      <c r="A93" s="89">
        <v>72</v>
      </c>
      <c r="B93" s="5" t="s">
        <v>1174</v>
      </c>
      <c r="C93" s="83" t="s">
        <v>1175</v>
      </c>
      <c r="D93" s="83"/>
    </row>
    <row r="94" spans="1:4">
      <c r="A94" s="90">
        <v>73</v>
      </c>
      <c r="B94" t="s">
        <v>1174</v>
      </c>
      <c r="C94" t="s">
        <v>1343</v>
      </c>
      <c r="D94" s="41"/>
    </row>
    <row r="95" spans="1:4">
      <c r="A95" s="1">
        <v>74</v>
      </c>
      <c r="B95" t="s">
        <v>1183</v>
      </c>
      <c r="C95" t="s">
        <v>1184</v>
      </c>
    </row>
    <row r="96" spans="1:4">
      <c r="A96" s="1">
        <v>75</v>
      </c>
      <c r="B96" t="s">
        <v>1183</v>
      </c>
      <c r="C96" t="s">
        <v>1190</v>
      </c>
    </row>
    <row r="97" spans="1:4">
      <c r="A97" s="1">
        <v>76</v>
      </c>
      <c r="B97" t="s">
        <v>1154</v>
      </c>
      <c r="C97" t="s">
        <v>1370</v>
      </c>
    </row>
    <row r="98" spans="1:4">
      <c r="A98" s="1">
        <v>77</v>
      </c>
      <c r="B98" t="s">
        <v>1196</v>
      </c>
      <c r="C98" t="s">
        <v>1197</v>
      </c>
    </row>
    <row r="99" spans="1:4">
      <c r="A99" s="1">
        <v>78</v>
      </c>
      <c r="B99" t="s">
        <v>1206</v>
      </c>
      <c r="C99" t="s">
        <v>1207</v>
      </c>
    </row>
    <row r="100" spans="1:4">
      <c r="A100" s="1">
        <v>79</v>
      </c>
      <c r="B100" t="s">
        <v>1214</v>
      </c>
      <c r="C100" t="s">
        <v>1215</v>
      </c>
    </row>
    <row r="101" spans="1:4">
      <c r="A101" s="1">
        <v>80</v>
      </c>
      <c r="B101" t="s">
        <v>1224</v>
      </c>
      <c r="C101" t="s">
        <v>1225</v>
      </c>
    </row>
    <row r="102" spans="1:4">
      <c r="A102" s="1">
        <v>81</v>
      </c>
      <c r="B102" t="s">
        <v>1232</v>
      </c>
      <c r="C102" t="s">
        <v>1233</v>
      </c>
    </row>
    <row r="103" spans="1:4">
      <c r="A103" s="1">
        <v>82</v>
      </c>
      <c r="B103" t="s">
        <v>1241</v>
      </c>
      <c r="C103" t="s">
        <v>1242</v>
      </c>
    </row>
    <row r="104" spans="1:4">
      <c r="A104" s="90">
        <v>83</v>
      </c>
      <c r="B104" t="s">
        <v>1247</v>
      </c>
      <c r="C104" t="s">
        <v>1339</v>
      </c>
      <c r="D104" s="41"/>
    </row>
    <row r="105" spans="1:4">
      <c r="A105" s="1">
        <v>84</v>
      </c>
      <c r="B105" t="s">
        <v>1247</v>
      </c>
      <c r="C105" t="s">
        <v>1248</v>
      </c>
    </row>
    <row r="106" spans="1:4">
      <c r="A106" s="1">
        <v>85</v>
      </c>
      <c r="B106" t="s">
        <v>1257</v>
      </c>
      <c r="C106" t="s">
        <v>544</v>
      </c>
    </row>
    <row r="107" spans="1:4">
      <c r="A107" s="1">
        <v>86</v>
      </c>
      <c r="B107" t="s">
        <v>1264</v>
      </c>
      <c r="C107" t="s">
        <v>1265</v>
      </c>
    </row>
    <row r="108" spans="1:4">
      <c r="A108" s="1">
        <v>87</v>
      </c>
      <c r="B108" t="s">
        <v>1270</v>
      </c>
      <c r="C108" t="s">
        <v>1271</v>
      </c>
    </row>
    <row r="109" spans="1:4">
      <c r="A109" s="1">
        <v>88</v>
      </c>
      <c r="B109" t="s">
        <v>1281</v>
      </c>
      <c r="C109" t="s">
        <v>1282</v>
      </c>
    </row>
    <row r="110" spans="1:4">
      <c r="A110" s="1">
        <v>89</v>
      </c>
      <c r="B110" t="s">
        <v>1295</v>
      </c>
      <c r="C110" t="s">
        <v>1296</v>
      </c>
    </row>
    <row r="111" spans="1:4">
      <c r="A111" s="1">
        <v>90</v>
      </c>
      <c r="B111" t="s">
        <v>1303</v>
      </c>
      <c r="C111" t="s">
        <v>1304</v>
      </c>
    </row>
  </sheetData>
  <sheetProtection algorithmName="SHA-512" hashValue="jueW7SoD2JmOVfzzBF+uVtOWmYd7qEsgYBvDK0mfVgA2Ya2rpPQF9w/JhsGUR6EcrTny/cusC7YNAEV+WAdS9Q==" saltValue="N5bUj3PBz4ru7DO1ngUJxQ==" spinCount="100000" sheet="1" objects="1" scenarios="1"/>
  <phoneticPr fontId="1"/>
  <pageMargins left="0.7" right="0.7" top="0.75" bottom="0.75" header="0.3" footer="0.3"/>
  <pageSetup paperSize="9" scale="94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-0.249977111117893"/>
    <pageSetUpPr fitToPage="1"/>
  </sheetPr>
  <dimension ref="A2:J320"/>
  <sheetViews>
    <sheetView showGridLines="0" view="pageBreakPreview" zoomScaleSheetLayoutView="100" workbookViewId="0">
      <selection activeCell="C7" sqref="C7"/>
    </sheetView>
  </sheetViews>
  <sheetFormatPr defaultColWidth="8.875" defaultRowHeight="13.5"/>
  <cols>
    <col min="1" max="1" width="3.625" style="5" customWidth="1"/>
    <col min="2" max="2" width="37" style="5" bestFit="1" customWidth="1"/>
    <col min="3" max="3" width="23.875" style="5" bestFit="1" customWidth="1"/>
    <col min="4" max="4" width="25.5" style="5" bestFit="1" customWidth="1"/>
    <col min="5" max="5" width="16.5" bestFit="1" customWidth="1"/>
    <col min="6" max="11" width="0" hidden="1" customWidth="1"/>
  </cols>
  <sheetData>
    <row r="2" spans="1:4">
      <c r="A2" s="128" t="s">
        <v>1348</v>
      </c>
      <c r="B2" s="128"/>
      <c r="C2" s="128"/>
      <c r="D2" s="128"/>
    </row>
    <row r="4" spans="1:4">
      <c r="C4" s="42" t="s">
        <v>1333</v>
      </c>
    </row>
    <row r="5" spans="1:4" ht="14.25" thickBot="1">
      <c r="C5" s="42" t="s">
        <v>1325</v>
      </c>
    </row>
    <row r="6" spans="1:4" ht="14.25" thickBot="1">
      <c r="B6" s="39" t="s">
        <v>1308</v>
      </c>
      <c r="C6" s="43"/>
    </row>
    <row r="8" spans="1:4">
      <c r="B8" s="6" t="s">
        <v>62</v>
      </c>
    </row>
    <row r="9" spans="1:4">
      <c r="B9" s="7" t="s">
        <v>259</v>
      </c>
      <c r="C9" s="8"/>
      <c r="D9" s="9" t="s">
        <v>1349</v>
      </c>
    </row>
    <row r="10" spans="1:4">
      <c r="B10" s="10" t="s">
        <v>73</v>
      </c>
      <c r="C10" s="129" t="str">
        <f>IF($C$6="","",VLOOKUP($C$6,'25年度'!$A$4:$IO$93,2,FALSE))</f>
        <v/>
      </c>
      <c r="D10" s="130"/>
    </row>
    <row r="11" spans="1:4">
      <c r="B11" s="11" t="s">
        <v>74</v>
      </c>
      <c r="C11" s="131" t="str">
        <f>IF($C$6="","",VLOOKUP($C$6,'25年度'!$A$4:$IO$93,3,FALSE))</f>
        <v/>
      </c>
      <c r="D11" s="132"/>
    </row>
    <row r="12" spans="1:4">
      <c r="B12" s="11" t="s">
        <v>75</v>
      </c>
      <c r="C12" s="44" t="str">
        <f>IF($C$6="","",VLOOKUP($C$6,'25年度'!$A$4:$IO$93,4,FALSE))</f>
        <v/>
      </c>
      <c r="D12" s="12"/>
    </row>
    <row r="13" spans="1:4">
      <c r="B13" s="11" t="s">
        <v>76</v>
      </c>
      <c r="C13" s="44" t="str">
        <f>IF($C$6="","",VLOOKUP($C$6,'25年度'!$A$4:$IO$93,5,FALSE))</f>
        <v/>
      </c>
      <c r="D13" s="12"/>
    </row>
    <row r="14" spans="1:4" ht="15.75">
      <c r="B14" s="11" t="s">
        <v>1313</v>
      </c>
      <c r="C14" s="45" t="str">
        <f>IF($C$6="","",VLOOKUP($C$6,'25年度'!$A$4:$IO$93,6,FALSE))</f>
        <v/>
      </c>
      <c r="D14" s="12"/>
    </row>
    <row r="15" spans="1:4">
      <c r="B15" s="11" t="s">
        <v>78</v>
      </c>
      <c r="C15" s="46" t="str">
        <f>IF($C$6="","",VLOOKUP($C$6,'25年度'!$A$4:$IO$93,8,FALSE))</f>
        <v/>
      </c>
      <c r="D15" s="12"/>
    </row>
    <row r="16" spans="1:4">
      <c r="B16" s="11" t="s">
        <v>77</v>
      </c>
      <c r="C16" s="126" t="str">
        <f>IF($C$6="","",VLOOKUP($C$6,'25年度'!$A$4:$IO$93,7,FALSE))</f>
        <v/>
      </c>
      <c r="D16" s="127" t="e">
        <f>VLOOKUP($C$6,'25年度'!$A$4:$IO$93,5,FALSE)</f>
        <v>#N/A</v>
      </c>
    </row>
    <row r="17" spans="2:7">
      <c r="B17" s="11" t="s">
        <v>312</v>
      </c>
      <c r="C17" s="47" t="str">
        <f>IF($C$6="","",VLOOKUP($C$6,'25年度'!$A$4:$IO$93,9,FALSE))</f>
        <v/>
      </c>
      <c r="D17" s="12"/>
    </row>
    <row r="18" spans="2:7">
      <c r="B18" s="11" t="s">
        <v>80</v>
      </c>
      <c r="C18" s="44" t="str">
        <f>IF($C$6="","",VLOOKUP($C$6,'25年度'!$A$4:$IO$93,10,FALSE))</f>
        <v/>
      </c>
      <c r="D18" s="12"/>
    </row>
    <row r="19" spans="2:7">
      <c r="B19" s="11" t="s">
        <v>81</v>
      </c>
      <c r="C19" s="44" t="str">
        <f>IF($C$6="","",VLOOKUP($C$6,'25年度'!$A$4:$IO$93,11,FALSE))</f>
        <v/>
      </c>
      <c r="D19" s="12"/>
    </row>
    <row r="20" spans="2:7">
      <c r="B20" s="13" t="s">
        <v>82</v>
      </c>
      <c r="C20" s="48" t="str">
        <f>IF($C$6="","",VLOOKUP($C$6,'25年度'!$A$4:$IO$93,12,FALSE))</f>
        <v/>
      </c>
      <c r="D20" s="14"/>
    </row>
    <row r="22" spans="2:7">
      <c r="B22" s="6" t="s">
        <v>63</v>
      </c>
    </row>
    <row r="23" spans="2:7">
      <c r="B23" s="7" t="s">
        <v>254</v>
      </c>
      <c r="C23" s="15"/>
      <c r="D23" s="9" t="s">
        <v>1349</v>
      </c>
    </row>
    <row r="24" spans="2:7">
      <c r="B24" s="11" t="s">
        <v>83</v>
      </c>
      <c r="C24" s="49" t="str">
        <f>IF($C$6="","",VLOOKUP($C$6,'25年度'!$A$4:$IO$93,13,FALSE))</f>
        <v/>
      </c>
      <c r="D24" s="16"/>
    </row>
    <row r="25" spans="2:7">
      <c r="B25" s="11" t="s">
        <v>84</v>
      </c>
      <c r="C25" s="50" t="str">
        <f>IF($C$6="","",VLOOKUP($C$6,'25年度'!$A$4:$IO$93,14,FALSE))</f>
        <v/>
      </c>
      <c r="D25" s="16"/>
    </row>
    <row r="26" spans="2:7">
      <c r="B26" s="11" t="s">
        <v>85</v>
      </c>
      <c r="C26" s="50" t="str">
        <f>IF($C$6="","",VLOOKUP($C$6,'25年度'!$A$4:$IO$93,15,FALSE))</f>
        <v/>
      </c>
      <c r="D26" s="16" t="s">
        <v>303</v>
      </c>
      <c r="F26" t="s">
        <v>301</v>
      </c>
      <c r="G26" t="s">
        <v>302</v>
      </c>
    </row>
    <row r="27" spans="2:7">
      <c r="B27" s="11" t="s">
        <v>86</v>
      </c>
      <c r="C27" s="51"/>
      <c r="D27" s="16"/>
    </row>
    <row r="28" spans="2:7">
      <c r="B28" s="11" t="s">
        <v>84</v>
      </c>
      <c r="C28" s="51"/>
      <c r="D28" s="16"/>
    </row>
    <row r="29" spans="2:7">
      <c r="B29" s="11" t="s">
        <v>85</v>
      </c>
      <c r="C29" s="50"/>
      <c r="D29" s="16" t="s">
        <v>303</v>
      </c>
    </row>
    <row r="30" spans="2:7">
      <c r="B30" s="11" t="s">
        <v>86</v>
      </c>
      <c r="C30" s="50"/>
      <c r="D30" s="16"/>
    </row>
    <row r="31" spans="2:7">
      <c r="B31" s="11" t="s">
        <v>84</v>
      </c>
      <c r="C31" s="50"/>
      <c r="D31" s="16"/>
    </row>
    <row r="32" spans="2:7">
      <c r="B32" s="13" t="s">
        <v>85</v>
      </c>
      <c r="C32" s="50"/>
      <c r="D32" s="17" t="s">
        <v>303</v>
      </c>
    </row>
    <row r="33" spans="2:4">
      <c r="B33" s="18" t="s">
        <v>87</v>
      </c>
      <c r="C33" s="15"/>
      <c r="D33" s="9" t="s">
        <v>1349</v>
      </c>
    </row>
    <row r="34" spans="2:4">
      <c r="B34" s="11" t="s">
        <v>156</v>
      </c>
      <c r="C34" s="49" t="str">
        <f>IF($C$6="","",VLOOKUP($C$6,'25年度'!$A$4:$IO$93,22,FALSE))</f>
        <v/>
      </c>
      <c r="D34" s="16"/>
    </row>
    <row r="35" spans="2:4">
      <c r="B35" s="11" t="s">
        <v>157</v>
      </c>
      <c r="C35" s="50" t="str">
        <f>IF($C$6="","",VLOOKUP($C$6,'25年度'!$A$4:$IO$93,23,FALSE))</f>
        <v/>
      </c>
      <c r="D35" s="16"/>
    </row>
    <row r="36" spans="2:4">
      <c r="B36" s="11" t="s">
        <v>158</v>
      </c>
      <c r="C36" s="50" t="str">
        <f>IF($C$6="","",VLOOKUP($C$6,'25年度'!$A$4:$IO$93,24,FALSE))</f>
        <v/>
      </c>
      <c r="D36" s="16"/>
    </row>
    <row r="37" spans="2:4">
      <c r="B37" s="11" t="s">
        <v>159</v>
      </c>
      <c r="C37" s="51" t="str">
        <f>IF($C$6="","",VLOOKUP($C$6,'25年度'!$A$4:$IO$93,25,FALSE))</f>
        <v/>
      </c>
      <c r="D37" s="16"/>
    </row>
    <row r="38" spans="2:4">
      <c r="B38" s="11" t="s">
        <v>160</v>
      </c>
      <c r="C38" s="51" t="str">
        <f>IF($C$6="","",VLOOKUP($C$6,'25年度'!$A$4:$IO$93,26,FALSE))</f>
        <v/>
      </c>
      <c r="D38" s="16"/>
    </row>
    <row r="39" spans="2:4">
      <c r="B39" s="13" t="s">
        <v>236</v>
      </c>
      <c r="C39" s="52" t="str">
        <f>IF($C$6="","",VLOOKUP($C$6,'25年度'!$A$4:$IO$93,27,FALSE))</f>
        <v/>
      </c>
      <c r="D39" s="17"/>
    </row>
    <row r="40" spans="2:4">
      <c r="B40" s="7" t="s">
        <v>88</v>
      </c>
      <c r="C40" s="15"/>
      <c r="D40" s="9" t="s">
        <v>1349</v>
      </c>
    </row>
    <row r="41" spans="2:4">
      <c r="B41" s="11" t="s">
        <v>161</v>
      </c>
      <c r="C41" s="53" t="str">
        <f>IF($C$6="","",VLOOKUP($C$6,'25年度'!$A$4:$IO$93,28,FALSE))</f>
        <v/>
      </c>
      <c r="D41" s="16"/>
    </row>
    <row r="42" spans="2:4">
      <c r="B42" s="11" t="s">
        <v>162</v>
      </c>
      <c r="C42" s="51" t="str">
        <f>IF($C$6="","",VLOOKUP($C$6,'25年度'!$A$4:$IO$93,29,FALSE))</f>
        <v/>
      </c>
      <c r="D42" s="16"/>
    </row>
    <row r="43" spans="2:4">
      <c r="B43" s="11" t="s">
        <v>163</v>
      </c>
      <c r="C43" s="51" t="str">
        <f>IF($C$6="","",VLOOKUP($C$6,'25年度'!$A$4:$IO$93,30,FALSE))</f>
        <v/>
      </c>
      <c r="D43" s="16"/>
    </row>
    <row r="44" spans="2:4">
      <c r="B44" s="11" t="s">
        <v>164</v>
      </c>
      <c r="C44" s="51" t="str">
        <f>IF($C$6="","",VLOOKUP($C$6,'25年度'!$A$4:$IO$93,31,FALSE))</f>
        <v/>
      </c>
      <c r="D44" s="16"/>
    </row>
    <row r="45" spans="2:4">
      <c r="B45" s="11" t="s">
        <v>165</v>
      </c>
      <c r="C45" s="51" t="str">
        <f>IF($C$6="","",VLOOKUP($C$6,'25年度'!$A$4:$IO$93,32,FALSE))</f>
        <v/>
      </c>
      <c r="D45" s="16"/>
    </row>
    <row r="46" spans="2:4">
      <c r="B46" s="11" t="s">
        <v>166</v>
      </c>
      <c r="C46" s="51" t="str">
        <f>IF($C$6="","",VLOOKUP($C$6,'25年度'!$A$4:$IO$93,33,FALSE))</f>
        <v/>
      </c>
      <c r="D46" s="16"/>
    </row>
    <row r="47" spans="2:4">
      <c r="B47" s="13" t="s">
        <v>1314</v>
      </c>
      <c r="C47" s="52" t="str">
        <f>IF($C$6="","",VLOOKUP($C$6,'25年度'!$A$4:$IO$93,35,FALSE))</f>
        <v/>
      </c>
      <c r="D47" s="17"/>
    </row>
    <row r="48" spans="2:4">
      <c r="B48" s="7" t="s">
        <v>89</v>
      </c>
      <c r="C48" s="15"/>
      <c r="D48" s="9" t="s">
        <v>1349</v>
      </c>
    </row>
    <row r="49" spans="2:9">
      <c r="B49" s="11" t="s">
        <v>168</v>
      </c>
      <c r="C49" s="49" t="str">
        <f>IF($C$6="","",VLOOKUP($C$6,'25年度'!$A$4:$IO$93,36,FALSE))</f>
        <v/>
      </c>
      <c r="D49" s="16"/>
    </row>
    <row r="50" spans="2:9">
      <c r="B50" s="11" t="s">
        <v>169</v>
      </c>
      <c r="C50" s="50" t="str">
        <f>IF($C$6="","",VLOOKUP($C$6,'25年度'!$A$4:$IO$93,37,FALSE))</f>
        <v/>
      </c>
      <c r="D50" s="16"/>
    </row>
    <row r="51" spans="2:9">
      <c r="B51" s="11" t="s">
        <v>170</v>
      </c>
      <c r="C51" s="52" t="str">
        <f>IF($C$6="","",VLOOKUP($C$6,'25年度'!$A$4:$IO$93,38,FALSE))</f>
        <v/>
      </c>
      <c r="D51" s="16"/>
    </row>
    <row r="52" spans="2:9">
      <c r="B52" s="19" t="s">
        <v>235</v>
      </c>
      <c r="C52" s="20"/>
      <c r="D52" s="16"/>
    </row>
    <row r="53" spans="2:9">
      <c r="B53" s="11" t="s">
        <v>1315</v>
      </c>
      <c r="C53" s="49" t="str">
        <f>IF($C$6="","",VLOOKUP($C$6,'25年度'!$A$4:$IO$93,40,FALSE))</f>
        <v/>
      </c>
      <c r="D53" s="16"/>
    </row>
    <row r="54" spans="2:9">
      <c r="B54" s="11" t="s">
        <v>1316</v>
      </c>
      <c r="C54" s="50" t="str">
        <f>IF($C$6="","",VLOOKUP($C$6,'25年度'!$A$4:$IO$93,41,FALSE))</f>
        <v/>
      </c>
      <c r="D54" s="16"/>
    </row>
    <row r="55" spans="2:9">
      <c r="B55" s="13" t="s">
        <v>1317</v>
      </c>
      <c r="C55" s="52" t="str">
        <f>IF($C$6="","",VLOOKUP($C$6,'25年度'!$A$4:$IO$93,42,FALSE))</f>
        <v/>
      </c>
      <c r="D55" s="17"/>
    </row>
    <row r="56" spans="2:9">
      <c r="B56" s="7" t="s">
        <v>90</v>
      </c>
      <c r="C56" s="54" t="str">
        <f>IF($C$6="","",VLOOKUP($C$6,'25年度'!$A$4:$IO$93,43,FALSE))</f>
        <v/>
      </c>
      <c r="D56" s="9" t="s">
        <v>1349</v>
      </c>
    </row>
    <row r="58" spans="2:9">
      <c r="B58" s="6" t="s">
        <v>64</v>
      </c>
    </row>
    <row r="59" spans="2:9">
      <c r="B59" s="7" t="s">
        <v>242</v>
      </c>
      <c r="C59" s="8"/>
      <c r="D59" s="9" t="s">
        <v>1350</v>
      </c>
    </row>
    <row r="60" spans="2:9">
      <c r="B60" s="19" t="s">
        <v>240</v>
      </c>
      <c r="C60" s="21"/>
      <c r="D60" s="16"/>
    </row>
    <row r="61" spans="2:9">
      <c r="B61" s="123" t="s">
        <v>238</v>
      </c>
      <c r="C61" s="22" t="s">
        <v>172</v>
      </c>
      <c r="D61" s="55"/>
    </row>
    <row r="62" spans="2:9">
      <c r="B62" s="123"/>
      <c r="C62" s="23" t="s">
        <v>173</v>
      </c>
      <c r="D62" s="56"/>
    </row>
    <row r="63" spans="2:9">
      <c r="B63" s="125"/>
      <c r="C63" s="24" t="s">
        <v>241</v>
      </c>
      <c r="D63" s="57"/>
      <c r="F63" t="s">
        <v>282</v>
      </c>
      <c r="G63" t="s">
        <v>283</v>
      </c>
      <c r="H63" t="s">
        <v>284</v>
      </c>
      <c r="I63" t="s">
        <v>285</v>
      </c>
    </row>
    <row r="64" spans="2:9">
      <c r="B64" s="25" t="s">
        <v>237</v>
      </c>
      <c r="C64" s="22"/>
      <c r="D64" s="16"/>
    </row>
    <row r="65" spans="2:4">
      <c r="B65" s="123" t="s">
        <v>238</v>
      </c>
      <c r="C65" s="22" t="s">
        <v>172</v>
      </c>
      <c r="D65" s="55"/>
    </row>
    <row r="66" spans="2:4">
      <c r="B66" s="123"/>
      <c r="C66" s="23" t="s">
        <v>173</v>
      </c>
      <c r="D66" s="56"/>
    </row>
    <row r="67" spans="2:4">
      <c r="B67" s="123"/>
      <c r="C67" s="24" t="s">
        <v>175</v>
      </c>
      <c r="D67" s="57"/>
    </row>
    <row r="68" spans="2:4">
      <c r="B68" s="123" t="s">
        <v>239</v>
      </c>
      <c r="C68" s="23" t="s">
        <v>173</v>
      </c>
      <c r="D68" s="55"/>
    </row>
    <row r="69" spans="2:4">
      <c r="B69" s="125"/>
      <c r="C69" s="24" t="s">
        <v>175</v>
      </c>
      <c r="D69" s="57"/>
    </row>
    <row r="70" spans="2:4">
      <c r="B70" s="7" t="s">
        <v>243</v>
      </c>
      <c r="C70" s="8"/>
      <c r="D70" s="9" t="s">
        <v>1350</v>
      </c>
    </row>
    <row r="71" spans="2:4">
      <c r="B71" s="19" t="s">
        <v>240</v>
      </c>
      <c r="C71" s="21"/>
      <c r="D71" s="16"/>
    </row>
    <row r="72" spans="2:4">
      <c r="B72" s="123" t="s">
        <v>238</v>
      </c>
      <c r="C72" s="22" t="s">
        <v>172</v>
      </c>
      <c r="D72" s="55"/>
    </row>
    <row r="73" spans="2:4">
      <c r="B73" s="123"/>
      <c r="C73" s="23" t="s">
        <v>173</v>
      </c>
      <c r="D73" s="56"/>
    </row>
    <row r="74" spans="2:4">
      <c r="B74" s="125"/>
      <c r="C74" s="24" t="s">
        <v>175</v>
      </c>
      <c r="D74" s="57"/>
    </row>
    <row r="75" spans="2:4">
      <c r="B75" s="25" t="s">
        <v>237</v>
      </c>
      <c r="C75" s="23"/>
      <c r="D75" s="16"/>
    </row>
    <row r="76" spans="2:4">
      <c r="B76" s="123" t="s">
        <v>244</v>
      </c>
      <c r="C76" s="22" t="s">
        <v>172</v>
      </c>
      <c r="D76" s="55"/>
    </row>
    <row r="77" spans="2:4">
      <c r="B77" s="123"/>
      <c r="C77" s="23" t="s">
        <v>173</v>
      </c>
      <c r="D77" s="56"/>
    </row>
    <row r="78" spans="2:4">
      <c r="B78" s="123"/>
      <c r="C78" s="24" t="s">
        <v>175</v>
      </c>
      <c r="D78" s="57"/>
    </row>
    <row r="79" spans="2:4">
      <c r="B79" s="123" t="s">
        <v>239</v>
      </c>
      <c r="C79" s="23" t="s">
        <v>176</v>
      </c>
      <c r="D79" s="55"/>
    </row>
    <row r="80" spans="2:4">
      <c r="B80" s="125"/>
      <c r="C80" s="24" t="s">
        <v>175</v>
      </c>
      <c r="D80" s="57"/>
    </row>
    <row r="81" spans="2:4">
      <c r="B81" s="7" t="s">
        <v>245</v>
      </c>
      <c r="C81" s="26"/>
      <c r="D81" s="9" t="s">
        <v>1350</v>
      </c>
    </row>
    <row r="82" spans="2:4">
      <c r="B82" s="19" t="s">
        <v>246</v>
      </c>
      <c r="C82" s="23"/>
      <c r="D82" s="16"/>
    </row>
    <row r="83" spans="2:4">
      <c r="B83" s="123" t="s">
        <v>238</v>
      </c>
      <c r="C83" s="22" t="s">
        <v>172</v>
      </c>
      <c r="D83" s="55"/>
    </row>
    <row r="84" spans="2:4">
      <c r="B84" s="123"/>
      <c r="C84" s="23" t="s">
        <v>173</v>
      </c>
      <c r="D84" s="56"/>
    </row>
    <row r="85" spans="2:4">
      <c r="B85" s="125"/>
      <c r="C85" s="24" t="s">
        <v>241</v>
      </c>
      <c r="D85" s="57"/>
    </row>
    <row r="86" spans="2:4">
      <c r="B86" s="25" t="s">
        <v>237</v>
      </c>
      <c r="C86" s="23"/>
      <c r="D86" s="16"/>
    </row>
    <row r="87" spans="2:4">
      <c r="B87" s="123" t="s">
        <v>238</v>
      </c>
      <c r="C87" s="22" t="s">
        <v>172</v>
      </c>
      <c r="D87" s="55"/>
    </row>
    <row r="88" spans="2:4">
      <c r="B88" s="123"/>
      <c r="C88" s="23" t="s">
        <v>173</v>
      </c>
      <c r="D88" s="56"/>
    </row>
    <row r="89" spans="2:4">
      <c r="B89" s="123"/>
      <c r="C89" s="24" t="s">
        <v>175</v>
      </c>
      <c r="D89" s="57"/>
    </row>
    <row r="90" spans="2:4">
      <c r="B90" s="123" t="s">
        <v>239</v>
      </c>
      <c r="C90" s="22" t="s">
        <v>176</v>
      </c>
      <c r="D90" s="55"/>
    </row>
    <row r="91" spans="2:4">
      <c r="B91" s="125"/>
      <c r="C91" s="23" t="s">
        <v>175</v>
      </c>
      <c r="D91" s="57"/>
    </row>
    <row r="92" spans="2:4">
      <c r="B92" s="7" t="s">
        <v>247</v>
      </c>
      <c r="C92" s="26"/>
      <c r="D92" s="9" t="s">
        <v>1350</v>
      </c>
    </row>
    <row r="93" spans="2:4">
      <c r="B93" s="19" t="s">
        <v>91</v>
      </c>
      <c r="C93" s="22" t="s">
        <v>172</v>
      </c>
      <c r="D93" s="55"/>
    </row>
    <row r="94" spans="2:4">
      <c r="B94" s="11"/>
      <c r="C94" s="23" t="s">
        <v>174</v>
      </c>
      <c r="D94" s="56"/>
    </row>
    <row r="95" spans="2:4">
      <c r="B95" s="11"/>
      <c r="C95" s="24" t="s">
        <v>175</v>
      </c>
      <c r="D95" s="57"/>
    </row>
    <row r="96" spans="2:4">
      <c r="B96" s="25" t="s">
        <v>248</v>
      </c>
      <c r="C96" s="22" t="s">
        <v>172</v>
      </c>
      <c r="D96" s="55"/>
    </row>
    <row r="97" spans="2:10">
      <c r="B97" s="19"/>
      <c r="C97" s="23" t="s">
        <v>174</v>
      </c>
      <c r="D97" s="56"/>
    </row>
    <row r="98" spans="2:10">
      <c r="B98" s="13"/>
      <c r="C98" s="24" t="s">
        <v>175</v>
      </c>
      <c r="D98" s="57"/>
    </row>
    <row r="99" spans="2:10">
      <c r="B99" s="7" t="s">
        <v>92</v>
      </c>
      <c r="C99" s="8"/>
      <c r="D99" s="9" t="s">
        <v>1350</v>
      </c>
    </row>
    <row r="100" spans="2:10">
      <c r="B100" s="11" t="s">
        <v>177</v>
      </c>
      <c r="C100" s="58" t="str">
        <f>IF($C$6="","",VLOOKUP($C$6,'25年度'!$A$4:$IO$93,72,FALSE))</f>
        <v/>
      </c>
      <c r="D100" s="16" t="s">
        <v>299</v>
      </c>
      <c r="F100" t="s">
        <v>286</v>
      </c>
      <c r="G100" t="s">
        <v>287</v>
      </c>
    </row>
    <row r="101" spans="2:10">
      <c r="B101" s="11" t="s">
        <v>178</v>
      </c>
      <c r="C101" s="59" t="str">
        <f>IF($C$6="","",VLOOKUP($C$6,'25年度'!$A$4:$IO$93,73,FALSE))</f>
        <v/>
      </c>
      <c r="D101" s="16" t="s">
        <v>299</v>
      </c>
    </row>
    <row r="102" spans="2:10">
      <c r="B102" s="11" t="s">
        <v>249</v>
      </c>
      <c r="C102" s="59" t="str">
        <f>IF($C$6="","",VLOOKUP($C$6,'25年度'!$A$4:$IO$93,74,FALSE))</f>
        <v/>
      </c>
      <c r="D102" s="16" t="s">
        <v>299</v>
      </c>
    </row>
    <row r="103" spans="2:10">
      <c r="B103" s="13" t="s">
        <v>179</v>
      </c>
      <c r="C103" s="60"/>
      <c r="D103" s="17" t="s">
        <v>300</v>
      </c>
    </row>
    <row r="105" spans="2:10">
      <c r="B105" s="6" t="s">
        <v>65</v>
      </c>
    </row>
    <row r="106" spans="2:10">
      <c r="B106" s="7" t="s">
        <v>275</v>
      </c>
      <c r="C106" s="8"/>
      <c r="D106" s="9" t="s">
        <v>1349</v>
      </c>
    </row>
    <row r="107" spans="2:10">
      <c r="B107" s="11" t="s">
        <v>93</v>
      </c>
      <c r="C107" s="23" t="s">
        <v>180</v>
      </c>
      <c r="D107" s="61" t="str">
        <f>IF($C$6="","",VLOOKUP($C$6,'25年度'!$A$4:$IO$93,76,FALSE))</f>
        <v/>
      </c>
    </row>
    <row r="108" spans="2:10">
      <c r="B108" s="27"/>
      <c r="C108" s="23" t="s">
        <v>181</v>
      </c>
      <c r="D108" s="62" t="str">
        <f>IF($C$6="","",VLOOKUP($C$6,'25年度'!$A$4:$IO$93,77,FALSE))</f>
        <v/>
      </c>
    </row>
    <row r="109" spans="2:10">
      <c r="B109" s="27"/>
      <c r="C109" s="23" t="s">
        <v>182</v>
      </c>
      <c r="D109" s="62" t="str">
        <f>IF($C$6="","",VLOOKUP($C$6,'25年度'!$A$4:$IO$93,78,FALSE))</f>
        <v/>
      </c>
    </row>
    <row r="110" spans="2:10">
      <c r="B110" s="28"/>
      <c r="C110" s="24" t="s">
        <v>183</v>
      </c>
      <c r="D110" s="63" t="str">
        <f>IF($C$6="","",VLOOKUP($C$6,'25年度'!$A$4:$IO$93,79,FALSE))</f>
        <v/>
      </c>
    </row>
    <row r="111" spans="2:10">
      <c r="B111" s="7" t="s">
        <v>250</v>
      </c>
      <c r="C111" s="8"/>
      <c r="D111" s="9" t="s">
        <v>1349</v>
      </c>
    </row>
    <row r="112" spans="2:10">
      <c r="B112" s="11" t="s">
        <v>94</v>
      </c>
      <c r="C112" s="64" t="str">
        <f>IF($C$6="","",VLOOKUP($C$6,'25年度'!$A$4:$IO$93,80,FALSE))</f>
        <v/>
      </c>
      <c r="D112" s="16"/>
      <c r="F112" t="s">
        <v>288</v>
      </c>
      <c r="G112" t="s">
        <v>289</v>
      </c>
      <c r="H112" t="s">
        <v>290</v>
      </c>
      <c r="I112" t="s">
        <v>291</v>
      </c>
      <c r="J112" t="s">
        <v>285</v>
      </c>
    </row>
    <row r="113" spans="2:10">
      <c r="B113" s="11" t="s">
        <v>298</v>
      </c>
      <c r="C113" s="64" t="str">
        <f>IF($C$6="","",VLOOKUP($C$6,'25年度'!$A$4:$IO$93,81,FALSE))</f>
        <v/>
      </c>
      <c r="D113" s="16" t="s">
        <v>297</v>
      </c>
    </row>
    <row r="114" spans="2:10">
      <c r="B114" s="123" t="s">
        <v>95</v>
      </c>
      <c r="C114" s="22" t="s">
        <v>273</v>
      </c>
      <c r="D114" s="65" t="str">
        <f>IF($C$6="","",VLOOKUP($C$6,'25年度'!$A$4:$IO$93,82,FALSE))</f>
        <v/>
      </c>
    </row>
    <row r="115" spans="2:10">
      <c r="B115" s="123"/>
      <c r="C115" s="24" t="s">
        <v>274</v>
      </c>
      <c r="D115" s="66" t="str">
        <f>IF($C$6="","",VLOOKUP($C$6,'25年度'!$A$4:$IO$93,83,FALSE))</f>
        <v/>
      </c>
    </row>
    <row r="116" spans="2:10">
      <c r="B116" s="123" t="s">
        <v>96</v>
      </c>
      <c r="C116" s="22" t="s">
        <v>273</v>
      </c>
      <c r="D116" s="65" t="str">
        <f>IF($C$6="","",VLOOKUP($C$6,'25年度'!$A$4:$IO$93,84,FALSE))</f>
        <v/>
      </c>
    </row>
    <row r="117" spans="2:10">
      <c r="B117" s="123"/>
      <c r="C117" s="24" t="s">
        <v>274</v>
      </c>
      <c r="D117" s="66" t="str">
        <f>IF($C$6="","",VLOOKUP($C$6,'25年度'!$A$4:$IO$93,85,FALSE))</f>
        <v/>
      </c>
    </row>
    <row r="118" spans="2:10">
      <c r="B118" s="123" t="s">
        <v>97</v>
      </c>
      <c r="C118" s="22" t="s">
        <v>273</v>
      </c>
      <c r="D118" s="65" t="str">
        <f>IF($C$6="","",VLOOKUP($C$6,'25年度'!$A$4:$IO$93,86,FALSE))</f>
        <v/>
      </c>
    </row>
    <row r="119" spans="2:10">
      <c r="B119" s="123"/>
      <c r="C119" s="24" t="s">
        <v>274</v>
      </c>
      <c r="D119" s="66" t="str">
        <f>IF($C$6="","",VLOOKUP($C$6,'25年度'!$A$4:$IO$93,87,FALSE))</f>
        <v/>
      </c>
    </row>
    <row r="120" spans="2:10">
      <c r="B120" s="13" t="s">
        <v>98</v>
      </c>
      <c r="C120" s="67" t="str">
        <f>IF($C$6="","",VLOOKUP($C$6,'25年度'!$A$4:$IO$93,88,FALSE))</f>
        <v/>
      </c>
      <c r="D120" s="17"/>
      <c r="F120" t="s">
        <v>292</v>
      </c>
      <c r="G120" t="s">
        <v>294</v>
      </c>
      <c r="H120" t="s">
        <v>293</v>
      </c>
      <c r="I120" t="s">
        <v>285</v>
      </c>
    </row>
    <row r="121" spans="2:10">
      <c r="B121" s="7" t="s">
        <v>251</v>
      </c>
      <c r="C121" s="8"/>
      <c r="D121" s="9" t="s">
        <v>1349</v>
      </c>
    </row>
    <row r="122" spans="2:10">
      <c r="B122" s="11" t="s">
        <v>99</v>
      </c>
      <c r="C122" s="68" t="str">
        <f>IF($C$6="","",VLOOKUP($C$6,'25年度'!$A$4:$IO$93,89,FALSE))</f>
        <v/>
      </c>
      <c r="D122" s="16"/>
      <c r="F122" t="s">
        <v>305</v>
      </c>
      <c r="G122" t="s">
        <v>293</v>
      </c>
      <c r="H122" t="s">
        <v>290</v>
      </c>
      <c r="I122" t="s">
        <v>306</v>
      </c>
      <c r="J122" t="s">
        <v>285</v>
      </c>
    </row>
    <row r="123" spans="2:10">
      <c r="B123" s="11" t="s">
        <v>308</v>
      </c>
      <c r="C123" s="48" t="str">
        <f>IF($C$6="","",VLOOKUP($C$6,'25年度'!$A$4:$IO$93,90,FALSE))</f>
        <v/>
      </c>
      <c r="D123" s="16" t="s">
        <v>307</v>
      </c>
    </row>
    <row r="124" spans="2:10">
      <c r="B124" s="123" t="s">
        <v>100</v>
      </c>
      <c r="C124" s="22" t="s">
        <v>273</v>
      </c>
      <c r="D124" s="65" t="str">
        <f>IF($C$6="","",VLOOKUP($C$6,'25年度'!$A$4:$IO$93,91,FALSE))</f>
        <v/>
      </c>
    </row>
    <row r="125" spans="2:10">
      <c r="B125" s="123"/>
      <c r="C125" s="24" t="s">
        <v>274</v>
      </c>
      <c r="D125" s="66" t="str">
        <f>IF($C$6="","",VLOOKUP($C$6,'25年度'!$A$4:$IO$93,92,FALSE))</f>
        <v/>
      </c>
    </row>
    <row r="126" spans="2:10">
      <c r="B126" s="123" t="s">
        <v>101</v>
      </c>
      <c r="C126" s="22" t="s">
        <v>273</v>
      </c>
      <c r="D126" s="65" t="str">
        <f>IF($C$6="","",VLOOKUP($C$6,'25年度'!$A$4:$IO$93,93,FALSE))</f>
        <v/>
      </c>
    </row>
    <row r="127" spans="2:10">
      <c r="B127" s="123"/>
      <c r="C127" s="24" t="s">
        <v>274</v>
      </c>
      <c r="D127" s="66" t="str">
        <f>IF($C$6="","",VLOOKUP($C$6,'25年度'!$A$4:$IO$93,94,FALSE))</f>
        <v/>
      </c>
    </row>
    <row r="128" spans="2:10">
      <c r="B128" s="123" t="s">
        <v>102</v>
      </c>
      <c r="C128" s="22" t="s">
        <v>273</v>
      </c>
      <c r="D128" s="65" t="str">
        <f>IF($C$6="","",VLOOKUP($C$6,'25年度'!$A$4:$IO$93,95,FALSE))</f>
        <v/>
      </c>
    </row>
    <row r="129" spans="2:9">
      <c r="B129" s="123"/>
      <c r="C129" s="24" t="s">
        <v>274</v>
      </c>
      <c r="D129" s="66" t="str">
        <f>IF($C$6="","",VLOOKUP($C$6,'25年度'!$A$4:$IO$93,96,FALSE))</f>
        <v/>
      </c>
    </row>
    <row r="130" spans="2:9">
      <c r="B130" s="13" t="s">
        <v>103</v>
      </c>
      <c r="C130" s="67"/>
      <c r="D130" s="17"/>
      <c r="F130" t="s">
        <v>309</v>
      </c>
      <c r="G130" t="s">
        <v>310</v>
      </c>
      <c r="H130" t="s">
        <v>311</v>
      </c>
      <c r="I130" t="s">
        <v>285</v>
      </c>
    </row>
    <row r="131" spans="2:9">
      <c r="B131" s="7" t="s">
        <v>1318</v>
      </c>
      <c r="C131" s="29"/>
      <c r="D131" s="9" t="s">
        <v>1351</v>
      </c>
    </row>
    <row r="132" spans="2:9">
      <c r="B132" s="11" t="s">
        <v>186</v>
      </c>
      <c r="C132" s="68"/>
      <c r="D132" s="16" t="s">
        <v>296</v>
      </c>
    </row>
    <row r="133" spans="2:9">
      <c r="B133" s="11" t="s">
        <v>187</v>
      </c>
      <c r="C133" s="44"/>
      <c r="D133" s="16" t="s">
        <v>296</v>
      </c>
    </row>
    <row r="134" spans="2:9">
      <c r="B134" s="11" t="s">
        <v>1319</v>
      </c>
      <c r="C134" s="44"/>
      <c r="D134" s="16" t="s">
        <v>295</v>
      </c>
    </row>
    <row r="135" spans="2:9">
      <c r="B135" s="11" t="s">
        <v>188</v>
      </c>
      <c r="C135" s="47" t="str">
        <f>IF($C$6="","",VLOOKUP($C$6,'25年度'!$A$4:$IO$93,101,FALSE))</f>
        <v/>
      </c>
      <c r="D135" s="16"/>
      <c r="F135" t="s">
        <v>286</v>
      </c>
      <c r="G135" t="s">
        <v>287</v>
      </c>
    </row>
    <row r="136" spans="2:9">
      <c r="B136" s="11" t="s">
        <v>189</v>
      </c>
      <c r="C136" s="47" t="str">
        <f>IF($C$6="","",VLOOKUP($C$6,'25年度'!$A$4:$IO$93,102,FALSE))</f>
        <v/>
      </c>
      <c r="D136" s="16"/>
    </row>
    <row r="137" spans="2:9">
      <c r="B137" s="11" t="s">
        <v>190</v>
      </c>
      <c r="C137" s="47" t="str">
        <f>IF($C$6="","",VLOOKUP($C$6,'25年度'!$A$4:$IO$93,102,FALSE))</f>
        <v/>
      </c>
      <c r="D137" s="16"/>
    </row>
    <row r="138" spans="2:9">
      <c r="B138" s="13" t="s">
        <v>191</v>
      </c>
      <c r="C138" s="47" t="str">
        <f>IF($C$6="","",VLOOKUP($C$6,'25年度'!$A$4:$IO$93,103,FALSE))</f>
        <v/>
      </c>
      <c r="D138" s="17"/>
    </row>
    <row r="139" spans="2:9">
      <c r="B139" s="7" t="s">
        <v>104</v>
      </c>
      <c r="C139" s="8"/>
      <c r="D139" s="9" t="s">
        <v>1349</v>
      </c>
    </row>
    <row r="140" spans="2:9">
      <c r="B140" s="27"/>
      <c r="C140" s="23" t="s">
        <v>192</v>
      </c>
      <c r="D140" s="69" t="str">
        <f>IF($C$6="","",VLOOKUP($C$6,'25年度'!$A$4:$IO$93,105,FALSE))</f>
        <v/>
      </c>
    </row>
    <row r="141" spans="2:9">
      <c r="B141" s="28"/>
      <c r="C141" s="24" t="s">
        <v>1320</v>
      </c>
      <c r="D141" s="70" t="str">
        <f>IF($C$6="","",VLOOKUP($C$6,'25年度'!$A$4:$IO$93,106,FALSE))</f>
        <v/>
      </c>
    </row>
    <row r="143" spans="2:9">
      <c r="B143" s="30" t="s">
        <v>66</v>
      </c>
    </row>
    <row r="144" spans="2:9">
      <c r="B144" s="7" t="s">
        <v>105</v>
      </c>
      <c r="C144" s="29"/>
      <c r="D144" s="9" t="s">
        <v>1352</v>
      </c>
    </row>
    <row r="145" spans="2:4">
      <c r="B145" s="11" t="s">
        <v>1647</v>
      </c>
      <c r="C145" s="68"/>
      <c r="D145" s="16"/>
    </row>
    <row r="146" spans="2:4">
      <c r="B146" s="11" t="s">
        <v>1649</v>
      </c>
      <c r="C146" s="44"/>
      <c r="D146" s="16"/>
    </row>
    <row r="147" spans="2:4">
      <c r="B147" s="11" t="s">
        <v>1651</v>
      </c>
      <c r="C147" s="44"/>
      <c r="D147" s="16"/>
    </row>
    <row r="148" spans="2:4">
      <c r="B148" s="13" t="s">
        <v>1653</v>
      </c>
      <c r="C148" s="48"/>
      <c r="D148" s="17"/>
    </row>
    <row r="149" spans="2:4">
      <c r="B149" s="7" t="s">
        <v>106</v>
      </c>
      <c r="C149" s="29"/>
      <c r="D149" s="9" t="s">
        <v>1352</v>
      </c>
    </row>
    <row r="150" spans="2:4">
      <c r="B150" s="11" t="s">
        <v>1654</v>
      </c>
      <c r="C150" s="68"/>
      <c r="D150" s="16"/>
    </row>
    <row r="151" spans="2:4">
      <c r="B151" s="11" t="s">
        <v>1655</v>
      </c>
      <c r="C151" s="44"/>
      <c r="D151" s="16"/>
    </row>
    <row r="152" spans="2:4">
      <c r="B152" s="84" t="s">
        <v>1645</v>
      </c>
      <c r="C152" s="44"/>
      <c r="D152" s="16"/>
    </row>
    <row r="153" spans="2:4">
      <c r="B153" s="84" t="s">
        <v>1642</v>
      </c>
      <c r="C153" s="44"/>
      <c r="D153" s="16"/>
    </row>
    <row r="154" spans="2:4">
      <c r="B154" s="84" t="s">
        <v>1643</v>
      </c>
      <c r="C154" s="44"/>
      <c r="D154" s="16"/>
    </row>
    <row r="155" spans="2:4">
      <c r="B155" s="85" t="s">
        <v>1644</v>
      </c>
      <c r="C155" s="48"/>
      <c r="D155" s="17"/>
    </row>
    <row r="156" spans="2:4">
      <c r="B156" s="7" t="s">
        <v>107</v>
      </c>
      <c r="C156" s="29"/>
      <c r="D156" s="9" t="s">
        <v>1352</v>
      </c>
    </row>
    <row r="157" spans="2:4">
      <c r="B157" s="11" t="s">
        <v>1656</v>
      </c>
      <c r="C157" s="68"/>
      <c r="D157" s="16"/>
    </row>
    <row r="158" spans="2:4">
      <c r="B158" s="11" t="s">
        <v>1657</v>
      </c>
      <c r="C158" s="44"/>
      <c r="D158" s="16"/>
    </row>
    <row r="159" spans="2:4">
      <c r="B159" s="11" t="s">
        <v>1658</v>
      </c>
      <c r="C159" s="44"/>
      <c r="D159" s="16"/>
    </row>
    <row r="160" spans="2:4">
      <c r="B160" s="11" t="s">
        <v>1659</v>
      </c>
      <c r="C160" s="44"/>
      <c r="D160" s="16"/>
    </row>
    <row r="161" spans="2:4">
      <c r="B161" s="11" t="s">
        <v>1660</v>
      </c>
      <c r="C161" s="44"/>
      <c r="D161" s="16"/>
    </row>
    <row r="162" spans="2:4">
      <c r="B162" s="11" t="s">
        <v>1661</v>
      </c>
      <c r="C162" s="44"/>
      <c r="D162" s="16"/>
    </row>
    <row r="163" spans="2:4">
      <c r="B163" s="11" t="s">
        <v>1662</v>
      </c>
      <c r="C163" s="44"/>
      <c r="D163" s="16"/>
    </row>
    <row r="164" spans="2:4">
      <c r="B164" s="11" t="s">
        <v>1663</v>
      </c>
      <c r="C164" s="44"/>
      <c r="D164" s="16"/>
    </row>
    <row r="165" spans="2:4">
      <c r="B165" s="11" t="s">
        <v>1664</v>
      </c>
      <c r="C165" s="44"/>
      <c r="D165" s="16"/>
    </row>
    <row r="166" spans="2:4">
      <c r="B166" s="11" t="s">
        <v>1665</v>
      </c>
      <c r="C166" s="44"/>
      <c r="D166" s="16"/>
    </row>
    <row r="167" spans="2:4">
      <c r="B167" s="11" t="s">
        <v>1666</v>
      </c>
      <c r="C167" s="44"/>
      <c r="D167" s="16"/>
    </row>
    <row r="168" spans="2:4">
      <c r="B168" s="13" t="s">
        <v>1667</v>
      </c>
      <c r="C168" s="48"/>
      <c r="D168" s="17"/>
    </row>
    <row r="169" spans="2:4">
      <c r="B169" s="7" t="s">
        <v>108</v>
      </c>
      <c r="C169" s="29"/>
      <c r="D169" s="9" t="s">
        <v>1352</v>
      </c>
    </row>
    <row r="170" spans="2:4">
      <c r="B170" s="11" t="s">
        <v>1669</v>
      </c>
      <c r="C170" s="68"/>
      <c r="D170" s="16"/>
    </row>
    <row r="171" spans="2:4">
      <c r="B171" s="11" t="s">
        <v>1670</v>
      </c>
      <c r="C171" s="44"/>
      <c r="D171" s="16"/>
    </row>
    <row r="172" spans="2:4">
      <c r="B172" s="11" t="s">
        <v>1671</v>
      </c>
      <c r="C172" s="44"/>
      <c r="D172" s="16"/>
    </row>
    <row r="173" spans="2:4">
      <c r="B173" s="11" t="s">
        <v>1672</v>
      </c>
      <c r="C173" s="44"/>
      <c r="D173" s="16"/>
    </row>
    <row r="174" spans="2:4">
      <c r="B174" s="11" t="s">
        <v>1673</v>
      </c>
      <c r="C174" s="44"/>
      <c r="D174" s="16"/>
    </row>
    <row r="175" spans="2:4">
      <c r="B175" s="13" t="s">
        <v>1674</v>
      </c>
      <c r="C175" s="48"/>
      <c r="D175" s="17"/>
    </row>
    <row r="176" spans="2:4">
      <c r="B176" s="7" t="s">
        <v>109</v>
      </c>
      <c r="C176" s="29"/>
      <c r="D176" s="9" t="s">
        <v>1352</v>
      </c>
    </row>
    <row r="177" spans="2:4">
      <c r="B177" s="11" t="s">
        <v>1680</v>
      </c>
      <c r="C177" s="68"/>
      <c r="D177" s="16"/>
    </row>
    <row r="178" spans="2:4">
      <c r="B178" s="11" t="s">
        <v>1681</v>
      </c>
      <c r="C178" s="44"/>
      <c r="D178" s="16"/>
    </row>
    <row r="179" spans="2:4">
      <c r="B179" s="11" t="s">
        <v>1679</v>
      </c>
      <c r="C179" s="44"/>
      <c r="D179" s="16"/>
    </row>
    <row r="180" spans="2:4">
      <c r="B180" s="13" t="s">
        <v>1682</v>
      </c>
      <c r="C180" s="48"/>
      <c r="D180" s="17"/>
    </row>
    <row r="181" spans="2:4">
      <c r="B181" s="7" t="s">
        <v>110</v>
      </c>
      <c r="C181" s="29"/>
      <c r="D181" s="9" t="s">
        <v>1351</v>
      </c>
    </row>
    <row r="182" spans="2:4">
      <c r="B182" s="11" t="s">
        <v>1683</v>
      </c>
      <c r="C182" s="68"/>
      <c r="D182" s="16"/>
    </row>
    <row r="183" spans="2:4">
      <c r="B183" s="11" t="s">
        <v>1684</v>
      </c>
      <c r="C183" s="44"/>
      <c r="D183" s="16"/>
    </row>
    <row r="184" spans="2:4">
      <c r="B184" s="11" t="s">
        <v>1685</v>
      </c>
      <c r="C184" s="44"/>
      <c r="D184" s="16"/>
    </row>
    <row r="185" spans="2:4">
      <c r="B185" s="13" t="s">
        <v>1686</v>
      </c>
      <c r="C185" s="48"/>
      <c r="D185" s="17"/>
    </row>
    <row r="186" spans="2:4">
      <c r="B186" s="7" t="s">
        <v>111</v>
      </c>
      <c r="C186" s="29"/>
      <c r="D186" s="9" t="s">
        <v>1351</v>
      </c>
    </row>
    <row r="187" spans="2:4">
      <c r="B187" s="11" t="s">
        <v>1687</v>
      </c>
      <c r="C187" s="68"/>
      <c r="D187" s="16"/>
    </row>
    <row r="188" spans="2:4">
      <c r="B188" s="11" t="s">
        <v>1688</v>
      </c>
      <c r="C188" s="44"/>
      <c r="D188" s="16"/>
    </row>
    <row r="189" spans="2:4">
      <c r="B189" s="11" t="s">
        <v>1689</v>
      </c>
      <c r="C189" s="44"/>
      <c r="D189" s="16"/>
    </row>
    <row r="190" spans="2:4">
      <c r="B190" s="13" t="s">
        <v>1690</v>
      </c>
      <c r="C190" s="48"/>
      <c r="D190" s="17"/>
    </row>
    <row r="191" spans="2:4">
      <c r="B191" s="7" t="s">
        <v>112</v>
      </c>
      <c r="C191" s="29"/>
      <c r="D191" s="9" t="s">
        <v>1351</v>
      </c>
    </row>
    <row r="192" spans="2:4">
      <c r="B192" s="11" t="s">
        <v>194</v>
      </c>
      <c r="C192" s="68"/>
      <c r="D192" s="16"/>
    </row>
    <row r="193" spans="2:4">
      <c r="B193" s="13" t="s">
        <v>195</v>
      </c>
      <c r="C193" s="48"/>
      <c r="D193" s="17"/>
    </row>
    <row r="194" spans="2:4">
      <c r="B194" s="7" t="s">
        <v>1711</v>
      </c>
      <c r="C194" s="29"/>
      <c r="D194" s="9" t="s">
        <v>1351</v>
      </c>
    </row>
    <row r="195" spans="2:4">
      <c r="B195" s="91" t="s">
        <v>271</v>
      </c>
      <c r="C195" s="93"/>
      <c r="D195" s="33" t="s">
        <v>272</v>
      </c>
    </row>
    <row r="196" spans="2:4">
      <c r="B196" s="92" t="s">
        <v>1712</v>
      </c>
      <c r="C196" s="48"/>
      <c r="D196" s="17" t="s">
        <v>1713</v>
      </c>
    </row>
    <row r="197" spans="2:4">
      <c r="B197" s="7" t="s">
        <v>115</v>
      </c>
      <c r="C197" s="29"/>
      <c r="D197" s="9" t="s">
        <v>1351</v>
      </c>
    </row>
    <row r="198" spans="2:4">
      <c r="B198" s="31" t="s">
        <v>269</v>
      </c>
      <c r="C198" s="68"/>
      <c r="D198" s="16" t="s">
        <v>1713</v>
      </c>
    </row>
    <row r="199" spans="2:4">
      <c r="B199" s="31" t="s">
        <v>270</v>
      </c>
      <c r="C199" s="44"/>
      <c r="D199" s="16" t="s">
        <v>1713</v>
      </c>
    </row>
    <row r="200" spans="2:4">
      <c r="B200" s="11" t="s">
        <v>1691</v>
      </c>
      <c r="C200" s="48"/>
      <c r="D200" s="16" t="s">
        <v>1713</v>
      </c>
    </row>
    <row r="201" spans="2:4">
      <c r="B201" s="7" t="s">
        <v>116</v>
      </c>
      <c r="C201" s="71"/>
      <c r="D201" s="9" t="s">
        <v>1351</v>
      </c>
    </row>
    <row r="203" spans="2:4">
      <c r="B203" s="30" t="s">
        <v>67</v>
      </c>
    </row>
    <row r="204" spans="2:4">
      <c r="B204" s="32" t="s">
        <v>257</v>
      </c>
      <c r="C204" s="8"/>
      <c r="D204" s="9" t="s">
        <v>1351</v>
      </c>
    </row>
    <row r="205" spans="2:4">
      <c r="B205" s="10" t="s">
        <v>263</v>
      </c>
      <c r="C205" s="68"/>
      <c r="D205" s="33" t="s">
        <v>260</v>
      </c>
    </row>
    <row r="206" spans="2:4">
      <c r="B206" s="11" t="s">
        <v>264</v>
      </c>
      <c r="C206" s="44"/>
      <c r="D206" s="16" t="s">
        <v>261</v>
      </c>
    </row>
    <row r="207" spans="2:4">
      <c r="B207" s="11" t="s">
        <v>265</v>
      </c>
      <c r="C207" s="44"/>
      <c r="D207" s="16" t="s">
        <v>260</v>
      </c>
    </row>
    <row r="208" spans="2:4">
      <c r="B208" s="11" t="s">
        <v>266</v>
      </c>
      <c r="C208" s="44"/>
      <c r="D208" s="16" t="s">
        <v>262</v>
      </c>
    </row>
    <row r="209" spans="2:9">
      <c r="B209" s="11" t="s">
        <v>267</v>
      </c>
      <c r="C209" s="44"/>
      <c r="D209" s="16" t="s">
        <v>260</v>
      </c>
    </row>
    <row r="210" spans="2:9">
      <c r="B210" s="13" t="s">
        <v>268</v>
      </c>
      <c r="C210" s="48"/>
      <c r="D210" s="17" t="s">
        <v>262</v>
      </c>
    </row>
    <row r="212" spans="2:9">
      <c r="B212" s="34" t="s">
        <v>68</v>
      </c>
      <c r="C212" s="35"/>
      <c r="D212" s="35"/>
    </row>
    <row r="213" spans="2:9">
      <c r="B213" s="7" t="s">
        <v>120</v>
      </c>
      <c r="C213" s="8"/>
      <c r="D213" s="9" t="s">
        <v>1349</v>
      </c>
    </row>
    <row r="214" spans="2:9">
      <c r="B214" s="11" t="s">
        <v>201</v>
      </c>
      <c r="C214" s="68" t="str">
        <f>IF($C$6="","",VLOOKUP($C$6,'25年度'!$A$4:$IO$93,168,FALSE))</f>
        <v/>
      </c>
      <c r="D214" s="16"/>
    </row>
    <row r="215" spans="2:9">
      <c r="B215" s="11" t="s">
        <v>202</v>
      </c>
      <c r="C215" s="44" t="str">
        <f>IF($C$6="","",VLOOKUP($C$6,'25年度'!$A$4:$IO$93,169,FALSE))</f>
        <v/>
      </c>
      <c r="D215" s="16"/>
    </row>
    <row r="216" spans="2:9">
      <c r="B216" s="13" t="s">
        <v>43</v>
      </c>
      <c r="C216" s="48" t="str">
        <f>IF($C$6="","",VLOOKUP($C$6,'25年度'!$A$4:$IO$93,170,FALSE))</f>
        <v/>
      </c>
      <c r="D216" s="17"/>
    </row>
    <row r="217" spans="2:9">
      <c r="B217" s="7" t="s">
        <v>121</v>
      </c>
      <c r="C217" s="8"/>
      <c r="D217" s="9" t="s">
        <v>1349</v>
      </c>
    </row>
    <row r="218" spans="2:9">
      <c r="B218" s="11" t="s">
        <v>203</v>
      </c>
      <c r="C218" s="72" t="str">
        <f>IF($C$6="","",VLOOKUP($C$6,'25年度'!$A$4:$IO$93,171,FALSE))</f>
        <v/>
      </c>
      <c r="D218" s="16"/>
      <c r="F218" t="s">
        <v>276</v>
      </c>
      <c r="G218" t="s">
        <v>277</v>
      </c>
    </row>
    <row r="219" spans="2:9">
      <c r="B219" s="11" t="s">
        <v>204</v>
      </c>
      <c r="C219" s="44" t="str">
        <f>IF($C$6="","",VLOOKUP($C$6,'25年度'!$A$4:$IO$93,172,FALSE))</f>
        <v/>
      </c>
      <c r="D219" s="16"/>
    </row>
    <row r="220" spans="2:9">
      <c r="B220" s="13" t="s">
        <v>205</v>
      </c>
      <c r="C220" s="48" t="str">
        <f>IF($C$6="","",VLOOKUP($C$6,'25年度'!$A$4:$IO$93,173,FALSE))</f>
        <v/>
      </c>
      <c r="D220" s="17"/>
    </row>
    <row r="221" spans="2:9">
      <c r="B221" s="7" t="s">
        <v>122</v>
      </c>
      <c r="C221" s="8"/>
      <c r="D221" s="9" t="s">
        <v>1349</v>
      </c>
    </row>
    <row r="222" spans="2:9">
      <c r="B222" s="11" t="s">
        <v>206</v>
      </c>
      <c r="C222" s="68"/>
      <c r="D222" s="16"/>
      <c r="F222" t="s">
        <v>276</v>
      </c>
      <c r="G222" t="s">
        <v>277</v>
      </c>
    </row>
    <row r="223" spans="2:9">
      <c r="B223" s="13" t="s">
        <v>207</v>
      </c>
      <c r="C223" s="48"/>
      <c r="D223" s="17"/>
      <c r="F223" t="s">
        <v>280</v>
      </c>
      <c r="G223" t="s">
        <v>281</v>
      </c>
      <c r="H223" t="s">
        <v>278</v>
      </c>
      <c r="I223" t="s">
        <v>279</v>
      </c>
    </row>
    <row r="224" spans="2:9">
      <c r="B224" s="7" t="s">
        <v>123</v>
      </c>
      <c r="C224" s="8"/>
      <c r="D224" s="9" t="s">
        <v>1351</v>
      </c>
    </row>
    <row r="225" spans="2:4">
      <c r="B225" s="11" t="s">
        <v>208</v>
      </c>
      <c r="C225" s="68"/>
      <c r="D225" s="16"/>
    </row>
    <row r="226" spans="2:4">
      <c r="B226" s="13" t="s">
        <v>44</v>
      </c>
      <c r="C226" s="48"/>
      <c r="D226" s="17"/>
    </row>
    <row r="227" spans="2:4">
      <c r="B227" s="7" t="s">
        <v>124</v>
      </c>
      <c r="C227" s="8"/>
      <c r="D227" s="9" t="s">
        <v>1351</v>
      </c>
    </row>
    <row r="228" spans="2:4">
      <c r="B228" s="11" t="s">
        <v>208</v>
      </c>
      <c r="C228" s="68"/>
      <c r="D228" s="16"/>
    </row>
    <row r="229" spans="2:4">
      <c r="B229" s="13" t="s">
        <v>45</v>
      </c>
      <c r="C229" s="48"/>
      <c r="D229" s="17"/>
    </row>
    <row r="230" spans="2:4">
      <c r="B230" s="7" t="s">
        <v>126</v>
      </c>
      <c r="C230" s="8"/>
      <c r="D230" s="9" t="s">
        <v>1351</v>
      </c>
    </row>
    <row r="231" spans="2:4">
      <c r="B231" s="11" t="s">
        <v>209</v>
      </c>
      <c r="C231" s="68"/>
      <c r="D231" s="16"/>
    </row>
    <row r="232" spans="2:4">
      <c r="B232" s="13" t="s">
        <v>210</v>
      </c>
      <c r="C232" s="48"/>
      <c r="D232" s="17"/>
    </row>
    <row r="234" spans="2:4">
      <c r="B234" s="30" t="s">
        <v>69</v>
      </c>
    </row>
    <row r="235" spans="2:4">
      <c r="B235" s="32" t="s">
        <v>256</v>
      </c>
      <c r="C235" s="8"/>
      <c r="D235" s="9" t="s">
        <v>1351</v>
      </c>
    </row>
    <row r="236" spans="2:4">
      <c r="B236" s="11" t="s">
        <v>127</v>
      </c>
      <c r="C236" s="68"/>
      <c r="D236" s="33"/>
    </row>
    <row r="237" spans="2:4">
      <c r="B237" s="11" t="s">
        <v>128</v>
      </c>
      <c r="C237" s="44"/>
      <c r="D237" s="16"/>
    </row>
    <row r="238" spans="2:4">
      <c r="B238" s="13" t="s">
        <v>129</v>
      </c>
      <c r="C238" s="48"/>
      <c r="D238" s="17"/>
    </row>
    <row r="239" spans="2:4">
      <c r="B239" s="124" t="s">
        <v>130</v>
      </c>
      <c r="C239" s="22" t="s">
        <v>208</v>
      </c>
      <c r="D239" s="61"/>
    </row>
    <row r="240" spans="2:4">
      <c r="B240" s="125"/>
      <c r="C240" s="24" t="s">
        <v>44</v>
      </c>
      <c r="D240" s="63"/>
    </row>
    <row r="241" spans="2:4">
      <c r="B241" s="124" t="s">
        <v>131</v>
      </c>
      <c r="C241" s="22" t="s">
        <v>211</v>
      </c>
      <c r="D241" s="61"/>
    </row>
    <row r="242" spans="2:4">
      <c r="B242" s="123"/>
      <c r="C242" s="23" t="s">
        <v>212</v>
      </c>
      <c r="D242" s="62"/>
    </row>
    <row r="243" spans="2:4">
      <c r="B243" s="123"/>
      <c r="C243" s="23" t="s">
        <v>213</v>
      </c>
      <c r="D243" s="62"/>
    </row>
    <row r="244" spans="2:4">
      <c r="B244" s="123"/>
      <c r="C244" s="23" t="s">
        <v>46</v>
      </c>
      <c r="D244" s="62"/>
    </row>
    <row r="245" spans="2:4">
      <c r="B245" s="123"/>
      <c r="C245" s="23" t="s">
        <v>214</v>
      </c>
      <c r="D245" s="62"/>
    </row>
    <row r="246" spans="2:4">
      <c r="B246" s="125"/>
      <c r="C246" s="24" t="s">
        <v>47</v>
      </c>
      <c r="D246" s="63"/>
    </row>
    <row r="247" spans="2:4">
      <c r="B247" s="124" t="s">
        <v>132</v>
      </c>
      <c r="C247" s="22" t="s">
        <v>215</v>
      </c>
      <c r="D247" s="61"/>
    </row>
    <row r="248" spans="2:4">
      <c r="B248" s="123"/>
      <c r="C248" s="23" t="s">
        <v>216</v>
      </c>
      <c r="D248" s="62"/>
    </row>
    <row r="249" spans="2:4">
      <c r="B249" s="125"/>
      <c r="C249" s="24" t="s">
        <v>217</v>
      </c>
      <c r="D249" s="63"/>
    </row>
    <row r="250" spans="2:4">
      <c r="B250" s="124" t="s">
        <v>133</v>
      </c>
      <c r="C250" s="22" t="s">
        <v>218</v>
      </c>
      <c r="D250" s="61" t="str">
        <f>IF($C$6="","",VLOOKUP($C$6,'25年度'!$A$4:$IO$93,197,FALSE))</f>
        <v/>
      </c>
    </row>
    <row r="251" spans="2:4">
      <c r="B251" s="125"/>
      <c r="C251" s="24" t="s">
        <v>219</v>
      </c>
      <c r="D251" s="63"/>
    </row>
    <row r="252" spans="2:4">
      <c r="B252" s="124" t="s">
        <v>134</v>
      </c>
      <c r="C252" s="22" t="s">
        <v>218</v>
      </c>
      <c r="D252" s="61" t="str">
        <f>IF($C$6="","",VLOOKUP($C$6,'25年度'!$A$4:$IO$93,199,FALSE))</f>
        <v/>
      </c>
    </row>
    <row r="253" spans="2:4">
      <c r="B253" s="125"/>
      <c r="C253" s="24" t="s">
        <v>219</v>
      </c>
      <c r="D253" s="63"/>
    </row>
    <row r="254" spans="2:4">
      <c r="B254" s="124" t="s">
        <v>135</v>
      </c>
      <c r="C254" s="22" t="s">
        <v>218</v>
      </c>
      <c r="D254" s="61" t="str">
        <f>IF($C$6="","",VLOOKUP($C$6,'25年度'!$A$4:$IO$93,201,FALSE))</f>
        <v/>
      </c>
    </row>
    <row r="255" spans="2:4">
      <c r="B255" s="125"/>
      <c r="C255" s="24" t="s">
        <v>220</v>
      </c>
      <c r="D255" s="63"/>
    </row>
    <row r="256" spans="2:4">
      <c r="B256" s="124" t="s">
        <v>136</v>
      </c>
      <c r="C256" s="22" t="s">
        <v>218</v>
      </c>
      <c r="D256" s="73" t="str">
        <f>IF($C$6="","",VLOOKUP($C$6,'25年度'!$A$4:$IO$93,203,FALSE))</f>
        <v/>
      </c>
    </row>
    <row r="257" spans="2:4">
      <c r="B257" s="123"/>
      <c r="C257" s="23" t="s">
        <v>220</v>
      </c>
      <c r="D257" s="62"/>
    </row>
    <row r="258" spans="2:4">
      <c r="B258" s="125"/>
      <c r="C258" s="24" t="s">
        <v>221</v>
      </c>
      <c r="D258" s="74"/>
    </row>
    <row r="259" spans="2:4">
      <c r="B259" s="124" t="s">
        <v>137</v>
      </c>
      <c r="C259" s="22" t="s">
        <v>218</v>
      </c>
      <c r="D259" s="61" t="str">
        <f>IF($C$6="","",VLOOKUP($C$6,'25年度'!$A$4:$IO$93,206,FALSE))</f>
        <v/>
      </c>
    </row>
    <row r="260" spans="2:4">
      <c r="B260" s="125"/>
      <c r="C260" s="24" t="s">
        <v>219</v>
      </c>
      <c r="D260" s="63"/>
    </row>
    <row r="261" spans="2:4">
      <c r="B261" s="124" t="s">
        <v>126</v>
      </c>
      <c r="C261" s="22" t="s">
        <v>222</v>
      </c>
      <c r="D261" s="61" t="str">
        <f>IF($C$6="","",VLOOKUP($C$6,'25年度'!$A$4:$IO$93,208,FALSE))</f>
        <v/>
      </c>
    </row>
    <row r="262" spans="2:4">
      <c r="B262" s="123"/>
      <c r="C262" s="23" t="s">
        <v>218</v>
      </c>
      <c r="D262" s="73" t="str">
        <f>IF($C$6="","",VLOOKUP($C$6,'25年度'!$A$4:$IO$93,209,FALSE))</f>
        <v/>
      </c>
    </row>
    <row r="263" spans="2:4">
      <c r="B263" s="125"/>
      <c r="C263" s="24" t="s">
        <v>219</v>
      </c>
      <c r="D263" s="63"/>
    </row>
    <row r="265" spans="2:4">
      <c r="B265" s="30" t="s">
        <v>70</v>
      </c>
    </row>
    <row r="266" spans="2:4">
      <c r="B266" s="7" t="s">
        <v>138</v>
      </c>
      <c r="C266" s="8"/>
      <c r="D266" s="9" t="s">
        <v>1351</v>
      </c>
    </row>
    <row r="267" spans="2:4">
      <c r="B267" s="11" t="s">
        <v>48</v>
      </c>
      <c r="C267" s="68"/>
      <c r="D267" s="16"/>
    </row>
    <row r="268" spans="2:4">
      <c r="B268" s="11" t="s">
        <v>223</v>
      </c>
      <c r="C268" s="44"/>
      <c r="D268" s="16"/>
    </row>
    <row r="269" spans="2:4">
      <c r="B269" s="11" t="s">
        <v>49</v>
      </c>
      <c r="C269" s="44"/>
      <c r="D269" s="16"/>
    </row>
    <row r="270" spans="2:4">
      <c r="B270" s="11" t="s">
        <v>50</v>
      </c>
      <c r="C270" s="44"/>
      <c r="D270" s="16"/>
    </row>
    <row r="271" spans="2:4">
      <c r="B271" s="11" t="s">
        <v>51</v>
      </c>
      <c r="C271" s="44"/>
      <c r="D271" s="16"/>
    </row>
    <row r="272" spans="2:4">
      <c r="B272" s="11" t="s">
        <v>224</v>
      </c>
      <c r="C272" s="44"/>
      <c r="D272" s="16"/>
    </row>
    <row r="273" spans="2:4">
      <c r="B273" s="11" t="s">
        <v>225</v>
      </c>
      <c r="C273" s="44"/>
      <c r="D273" s="16"/>
    </row>
    <row r="274" spans="2:4">
      <c r="B274" s="11" t="s">
        <v>226</v>
      </c>
      <c r="C274" s="44"/>
      <c r="D274" s="16"/>
    </row>
    <row r="275" spans="2:4">
      <c r="B275" s="11" t="s">
        <v>52</v>
      </c>
      <c r="C275" s="44"/>
      <c r="D275" s="16"/>
    </row>
    <row r="276" spans="2:4">
      <c r="B276" s="11" t="s">
        <v>227</v>
      </c>
      <c r="C276" s="44"/>
      <c r="D276" s="16"/>
    </row>
    <row r="277" spans="2:4">
      <c r="B277" s="13" t="s">
        <v>53</v>
      </c>
      <c r="C277" s="48"/>
      <c r="D277" s="17"/>
    </row>
    <row r="278" spans="2:4">
      <c r="B278" s="7" t="s">
        <v>139</v>
      </c>
      <c r="C278" s="8"/>
      <c r="D278" s="9" t="s">
        <v>1351</v>
      </c>
    </row>
    <row r="279" spans="2:4">
      <c r="B279" s="11" t="s">
        <v>54</v>
      </c>
      <c r="C279" s="68"/>
      <c r="D279" s="16"/>
    </row>
    <row r="280" spans="2:4">
      <c r="B280" s="13" t="s">
        <v>55</v>
      </c>
      <c r="C280" s="48"/>
      <c r="D280" s="17"/>
    </row>
    <row r="281" spans="2:4">
      <c r="B281" s="36" t="s">
        <v>255</v>
      </c>
      <c r="C281" s="21"/>
      <c r="D281" s="37" t="s">
        <v>1351</v>
      </c>
    </row>
    <row r="282" spans="2:4">
      <c r="B282" s="10" t="s">
        <v>4</v>
      </c>
      <c r="C282" s="22" t="s">
        <v>228</v>
      </c>
      <c r="D282" s="61"/>
    </row>
    <row r="283" spans="2:4">
      <c r="B283" s="11" t="s">
        <v>5</v>
      </c>
      <c r="C283" s="23" t="s">
        <v>229</v>
      </c>
      <c r="D283" s="62"/>
    </row>
    <row r="284" spans="2:4">
      <c r="B284" s="11" t="s">
        <v>140</v>
      </c>
      <c r="C284" s="23" t="s">
        <v>229</v>
      </c>
      <c r="D284" s="62"/>
    </row>
    <row r="285" spans="2:4">
      <c r="B285" s="11" t="s">
        <v>141</v>
      </c>
      <c r="C285" s="23" t="s">
        <v>229</v>
      </c>
      <c r="D285" s="62"/>
    </row>
    <row r="286" spans="2:4">
      <c r="B286" s="11" t="s">
        <v>142</v>
      </c>
      <c r="C286" s="23" t="s">
        <v>229</v>
      </c>
      <c r="D286" s="62"/>
    </row>
    <row r="287" spans="2:4">
      <c r="B287" s="11" t="s">
        <v>143</v>
      </c>
      <c r="C287" s="23" t="s">
        <v>229</v>
      </c>
      <c r="D287" s="62"/>
    </row>
    <row r="288" spans="2:4">
      <c r="B288" s="11" t="s">
        <v>144</v>
      </c>
      <c r="C288" s="23" t="s">
        <v>229</v>
      </c>
      <c r="D288" s="62"/>
    </row>
    <row r="289" spans="2:7">
      <c r="B289" s="11" t="s">
        <v>145</v>
      </c>
      <c r="C289" s="23" t="s">
        <v>56</v>
      </c>
      <c r="D289" s="62"/>
    </row>
    <row r="290" spans="2:7">
      <c r="B290" s="11" t="s">
        <v>146</v>
      </c>
      <c r="C290" s="23" t="s">
        <v>57</v>
      </c>
      <c r="D290" s="74"/>
    </row>
    <row r="291" spans="2:7">
      <c r="B291" s="123" t="s">
        <v>147</v>
      </c>
      <c r="C291" s="22" t="s">
        <v>58</v>
      </c>
      <c r="D291" s="61"/>
    </row>
    <row r="292" spans="2:7">
      <c r="B292" s="123"/>
      <c r="C292" s="24" t="s">
        <v>59</v>
      </c>
      <c r="D292" s="63"/>
    </row>
    <row r="293" spans="2:7">
      <c r="B293" s="11" t="s">
        <v>148</v>
      </c>
      <c r="C293" s="23" t="s">
        <v>60</v>
      </c>
      <c r="D293" s="73"/>
    </row>
    <row r="294" spans="2:7">
      <c r="B294" s="13" t="s">
        <v>6</v>
      </c>
      <c r="C294" s="24" t="s">
        <v>61</v>
      </c>
      <c r="D294" s="63"/>
    </row>
    <row r="296" spans="2:7">
      <c r="B296" s="6" t="s">
        <v>71</v>
      </c>
    </row>
    <row r="297" spans="2:7">
      <c r="B297" s="7" t="s">
        <v>258</v>
      </c>
      <c r="C297" s="8"/>
      <c r="D297" s="9" t="s">
        <v>1349</v>
      </c>
    </row>
    <row r="298" spans="2:7">
      <c r="B298" s="10" t="s">
        <v>149</v>
      </c>
      <c r="C298" s="47" t="str">
        <f>IF($C$6="","",VLOOKUP($C$6,'25年度'!$A$4:$IO$93,237,FALSE))</f>
        <v/>
      </c>
      <c r="D298" s="33"/>
    </row>
    <row r="299" spans="2:7">
      <c r="B299" s="11" t="s">
        <v>150</v>
      </c>
      <c r="C299" s="47" t="str">
        <f>IF($C$6="","",VLOOKUP($C$6,'25年度'!$A$4:$IO$93,238,FALSE))</f>
        <v/>
      </c>
      <c r="D299" s="16"/>
    </row>
    <row r="300" spans="2:7">
      <c r="B300" s="11" t="s">
        <v>1321</v>
      </c>
      <c r="C300" s="95" t="str">
        <f>IF($C$6="","",VLOOKUP($C$6,'25年度'!$A$4:$IO$93,239,FALSE))</f>
        <v/>
      </c>
      <c r="D300" s="16" t="s">
        <v>1309</v>
      </c>
    </row>
    <row r="301" spans="2:7">
      <c r="B301" s="11" t="s">
        <v>1322</v>
      </c>
      <c r="C301" s="95" t="str">
        <f>IF($C$6="","",VLOOKUP($C$6,'25年度'!$A$4:$IO$93,240,FALSE))</f>
        <v/>
      </c>
      <c r="D301" s="16" t="s">
        <v>1310</v>
      </c>
    </row>
    <row r="302" spans="2:7">
      <c r="B302" s="11" t="s">
        <v>1323</v>
      </c>
      <c r="C302" s="47" t="str">
        <f>IF($C$6="","",VLOOKUP($C$6,'25年度'!$A$4:$IO$93,241,FALSE))</f>
        <v/>
      </c>
      <c r="D302" s="16"/>
      <c r="F302" t="s">
        <v>286</v>
      </c>
      <c r="G302" t="s">
        <v>287</v>
      </c>
    </row>
    <row r="303" spans="2:7">
      <c r="B303" s="11" t="s">
        <v>1324</v>
      </c>
      <c r="C303" s="47" t="str">
        <f>IF($C$6="","",VLOOKUP($C$6,'25年度'!$A$4:$IO$93,242,FALSE))</f>
        <v/>
      </c>
      <c r="D303" s="16"/>
    </row>
    <row r="304" spans="2:7">
      <c r="B304" s="11" t="s">
        <v>151</v>
      </c>
      <c r="C304" s="47" t="str">
        <f>IF($C$6="","",VLOOKUP($C$6,'25年度'!$A$4:$IO$93,243,FALSE))</f>
        <v/>
      </c>
      <c r="D304" s="16"/>
    </row>
    <row r="305" spans="2:7">
      <c r="B305" s="11" t="s">
        <v>152</v>
      </c>
      <c r="C305" s="47" t="str">
        <f>IF($C$6="","",VLOOKUP($C$6,'25年度'!$A$4:$IO$93,244,FALSE))</f>
        <v/>
      </c>
      <c r="D305" s="16"/>
    </row>
    <row r="306" spans="2:7">
      <c r="B306" s="13" t="s">
        <v>153</v>
      </c>
      <c r="C306" s="78" t="str">
        <f>IF($C$6="","",VLOOKUP($C$6,'25年度'!$A$4:$IO$93,245,FALSE))</f>
        <v/>
      </c>
      <c r="D306" s="17"/>
    </row>
    <row r="308" spans="2:7">
      <c r="B308" s="6" t="s">
        <v>72</v>
      </c>
    </row>
    <row r="309" spans="2:7">
      <c r="B309" s="7" t="s">
        <v>154</v>
      </c>
      <c r="C309" s="8"/>
      <c r="D309" s="9" t="s">
        <v>1350</v>
      </c>
    </row>
    <row r="310" spans="2:7">
      <c r="B310" s="11" t="s">
        <v>230</v>
      </c>
      <c r="C310" s="75" t="str">
        <f>IF($C$6="","",VLOOKUP($C$6,'25年度'!$A$4:$IO$93,246,FALSE))</f>
        <v/>
      </c>
      <c r="D310" s="16"/>
    </row>
    <row r="311" spans="2:7">
      <c r="B311" s="11" t="s">
        <v>172</v>
      </c>
      <c r="C311" s="76" t="str">
        <f>IF($C$6="","",VLOOKUP($C$6,'25年度'!$A$4:$IO$93,247,FALSE))</f>
        <v/>
      </c>
      <c r="D311" s="16"/>
    </row>
    <row r="312" spans="2:7">
      <c r="B312" s="11" t="s">
        <v>230</v>
      </c>
      <c r="C312" s="75"/>
      <c r="D312" s="16"/>
    </row>
    <row r="313" spans="2:7">
      <c r="B313" s="11" t="s">
        <v>172</v>
      </c>
      <c r="C313" s="76"/>
      <c r="D313" s="16"/>
    </row>
    <row r="314" spans="2:7">
      <c r="B314" s="11" t="s">
        <v>230</v>
      </c>
      <c r="C314" s="75"/>
      <c r="D314" s="16"/>
    </row>
    <row r="315" spans="2:7">
      <c r="B315" s="11" t="s">
        <v>172</v>
      </c>
      <c r="C315" s="76"/>
      <c r="D315" s="16"/>
    </row>
    <row r="316" spans="2:7">
      <c r="B316" s="7" t="s">
        <v>155</v>
      </c>
      <c r="C316" s="77" t="str">
        <f>IF($C$6="","",VLOOKUP($C$6,'25年度'!$A$4:$IR$93,252,FALSE))</f>
        <v/>
      </c>
      <c r="D316" s="38"/>
      <c r="F316" t="s">
        <v>304</v>
      </c>
      <c r="G316" t="s">
        <v>285</v>
      </c>
    </row>
    <row r="319" spans="2:7">
      <c r="B319" s="5" t="s">
        <v>1330</v>
      </c>
    </row>
    <row r="320" spans="2:7">
      <c r="B320" s="5" t="s">
        <v>1331</v>
      </c>
    </row>
  </sheetData>
  <sheetProtection algorithmName="SHA-512" hashValue="tiy6pQjLGNh/4RxoDGigpjLbfkepQ87cgf5U6aGryAqOxKbfwZ3kbqomhne+ercXiwZ0hxXsatgCS8VV8bdo3A==" saltValue="5QYEvQRbecxFteQ6p1eZTg==" spinCount="100000" sheet="1" objects="1" scenarios="1"/>
  <mergeCells count="29">
    <mergeCell ref="A2:D2"/>
    <mergeCell ref="C10:D10"/>
    <mergeCell ref="C11:D11"/>
    <mergeCell ref="B83:B85"/>
    <mergeCell ref="B87:B89"/>
    <mergeCell ref="B90:B91"/>
    <mergeCell ref="C16:D16"/>
    <mergeCell ref="B72:B74"/>
    <mergeCell ref="B76:B78"/>
    <mergeCell ref="B79:B80"/>
    <mergeCell ref="B61:B63"/>
    <mergeCell ref="B65:B67"/>
    <mergeCell ref="B68:B69"/>
    <mergeCell ref="B124:B125"/>
    <mergeCell ref="B126:B127"/>
    <mergeCell ref="B128:B129"/>
    <mergeCell ref="B114:B115"/>
    <mergeCell ref="B291:B292"/>
    <mergeCell ref="B239:B240"/>
    <mergeCell ref="B241:B246"/>
    <mergeCell ref="B247:B249"/>
    <mergeCell ref="B250:B251"/>
    <mergeCell ref="B252:B253"/>
    <mergeCell ref="B254:B255"/>
    <mergeCell ref="B256:B258"/>
    <mergeCell ref="B259:B260"/>
    <mergeCell ref="B261:B263"/>
    <mergeCell ref="B116:B117"/>
    <mergeCell ref="B118:B119"/>
  </mergeCells>
  <phoneticPr fontId="1"/>
  <dataValidations xWindow="514" yWindow="557" count="35">
    <dataValidation type="list" allowBlank="1" showInputMessage="1" showErrorMessage="1" sqref="C26 C32 C29">
      <formula1>$F$26:$G$26</formula1>
    </dataValidation>
    <dataValidation type="list" allowBlank="1" showInputMessage="1" showErrorMessage="1" sqref="C222">
      <formula1>$F$222:$G$222</formula1>
    </dataValidation>
    <dataValidation type="list" allowBlank="1" showInputMessage="1" showErrorMessage="1" sqref="C223">
      <formula1>$F$223:$I$223</formula1>
    </dataValidation>
    <dataValidation type="list" allowBlank="1" showInputMessage="1" showErrorMessage="1" sqref="C218:C219">
      <formula1>$F$218:$G$218</formula1>
    </dataValidation>
    <dataValidation type="list" allowBlank="1" showInputMessage="1" showErrorMessage="1" sqref="D63 D98 D95 D91 D89 D85 D80 D78 D74 D69 D67">
      <formula1>$F$63:$I$63</formula1>
    </dataValidation>
    <dataValidation type="list" allowBlank="1" showInputMessage="1" showErrorMessage="1" sqref="C100:C102">
      <formula1>$F$100:$G$100</formula1>
    </dataValidation>
    <dataValidation type="list" allowBlank="1" showInputMessage="1" showErrorMessage="1" sqref="C112">
      <formula1>$F$112:$J$112</formula1>
    </dataValidation>
    <dataValidation type="list" allowBlank="1" showInputMessage="1" showErrorMessage="1" sqref="C120">
      <formula1>$F$120:$I$120</formula1>
    </dataValidation>
    <dataValidation type="list" allowBlank="1" showInputMessage="1" showErrorMessage="1" sqref="D140:D141">
      <formula1>$F$135:$G$135</formula1>
    </dataValidation>
    <dataValidation type="list" allowBlank="1" showInputMessage="1" showErrorMessage="1" sqref="C316">
      <formula1>$F$316:$G$316</formula1>
    </dataValidation>
    <dataValidation type="list" allowBlank="1" showInputMessage="1" showErrorMessage="1" sqref="C122">
      <formula1>$F$122:$J$122</formula1>
    </dataValidation>
    <dataValidation type="list" allowBlank="1" showInputMessage="1" showErrorMessage="1" sqref="C130">
      <formula1>$F$130:$I$130</formula1>
    </dataValidation>
    <dataValidation allowBlank="1" showInputMessage="1" showErrorMessage="1" promptTitle="看護師" prompt="専従でない場合、1日の勤務時間ごとに、_x000a_2時間未満＝0.1_x000a_4時間未満＝0.25_x000a_6時間未満＝0.5_x000a_8時間未満＝0.75_x000a_として総数を記入。_x000a_（例：6時間未満1人と4時間未満2人の場合、0.5×1＋0.25×2＝1）" sqref="C51"/>
    <dataValidation allowBlank="1" showInputMessage="1" showErrorMessage="1" promptTitle="副看護師長" prompt="専従でない場合、1日の勤務時間ごとに、_x000a_2時間未満＝0.1_x000a_4時間未満＝0.25_x000a_6時間未満＝0.5_x000a_8時間未満＝0.75_x000a_として総数を記入。_x000a_（例：6時間未満1人と4時間未満2人の場合、0.5×1＋0.25×2＝1）" sqref="C50"/>
    <dataValidation allowBlank="1" showInputMessage="1" showErrorMessage="1" promptTitle="看護師長" prompt="専従でない場合、1日の勤務時間ごとに、_x000a_2時間未満＝0.1_x000a_4時間未満＝0.25_x000a_6時間未満＝0.5_x000a_8時間未満＝0.75_x000a_として総数を記入。_x000a_（例：6時間未満1人と4時間未満2人の場合、0.5×1＋0.25×2＝1）" sqref="C49"/>
    <dataValidation allowBlank="1" showInputMessage="1" showErrorMessage="1" promptTitle="非常勤技師（パートタイム）" prompt="週40時間未満契約の技師数を1日の勤務時間ごとに、_x000a_2時間未満＝0.1_x000a_4時間未満＝0.25_x000a_6時間未満＝0.5_x000a_8時間未満＝0.75_x000a_として総数を記入。_x000a_（例：6時間未満1人と4時間未満2人の場合、0.5×1＋0.25×2＝1）" sqref="C46"/>
    <dataValidation allowBlank="1" showInputMessage="1" showErrorMessage="1" promptTitle="採血場所" prompt="1：輸血部_x000a_2：病棟_x000a_3：外来_x000a_4：その他" sqref="C214"/>
    <dataValidation allowBlank="1" showInputMessage="1" showErrorMessage="1" promptTitle="採血担当" prompt="1：輸血部医師_x000a_2：輸血部看護師_x000a_3：診療科医師_x000a_4：その他_x000a_自己血外来等で輸血部所属以外の看護師が採血する場合は、その他を選択" sqref="C215"/>
    <dataValidation allowBlank="1" showInputMessage="1" showErrorMessage="1" promptTitle="保管場所" prompt="1：輸血部_x000a_2：病棟_x000a_3：外来_x000a_4：血液センター_x000a_5：その他_x000a_" sqref="C216"/>
    <dataValidation allowBlank="1" showInputMessage="1" showErrorMessage="1" promptTitle="アルブミン製剤使用量" prompt="年間使用量をｇ換算して、小数点以下を切り上げて記入" sqref="C195"/>
    <dataValidation allowBlank="1" showInputMessage="1" showErrorMessage="1" promptTitle="赤血球製剤の患者数（実数）" prompt="赤血球製剤を輸血した患者実数を記入。同一患者が何回輸血しても1人とカウントする。_x000a_延べ数で回答の場合→数字の前に！を記入_x000a_（例：延べ数800人＝！800）_x000a_" sqref="C198"/>
    <dataValidation allowBlank="1" showInputMessage="1" showErrorMessage="1" promptTitle="血小板製剤の患者数（実数）" prompt="血小板製剤を輸血した患者実数を記入。同一患者が何回輸血しても1人とカウントする。_x000a_延べ数で回答の場合→数字の前に！を記入_x000a_（例：延べ数800人＝！800）" sqref="C199"/>
    <dataValidation allowBlank="1" showInputMessage="1" showErrorMessage="1" promptTitle="血漿製剤の患者数（実数）" prompt="血漿製剤を輸血した患者実数を記入。同一患者が何回輸血しても1人とカウントする。_x000a_延べ数で回答の場合→数字の前に！を記入_x000a_（例：延べ数800人＝！800）" sqref="C200"/>
    <dataValidation allowBlank="1" showInputMessage="1" showErrorMessage="1" promptTitle="輸血患者数（重複なし）" prompt="輸血患者の実数を記入。上記のいずれの製剤を何回輸血しても1人とカウントする。_x000a__x000a_延べ数で回答の場合→数字の頭に！_x000a_（例：延べ数1200人＝！1200）" sqref="C201"/>
    <dataValidation allowBlank="1" showInputMessage="1" showErrorMessage="1" promptTitle="その他の自己血関連業務" prompt="自己フィブリン糊などの作成をしていれば具体的に記入_x000a_実施していなければ×を記入" sqref="C231"/>
    <dataValidation allowBlank="1" showInputMessage="1" showErrorMessage="1" prompt="未実施は×を入力" sqref="C267:C277 C279:C280 D282:D294 C236:C238 D239:D249"/>
    <dataValidation type="list" allowBlank="1" showInputMessage="1" showErrorMessage="1" prompt="実施　○_x000a_未実施　×" sqref="C135:C138">
      <formula1>$F$135:$G$135</formula1>
    </dataValidation>
    <dataValidation allowBlank="1" showInputMessage="1" showErrorMessage="1" prompt="対応　○_x000a_非対応　×" sqref="C302:C303"/>
    <dataValidation allowBlank="1" showInputMessage="1" showErrorMessage="1" prompt="実施　○_x000a_未実施　×" sqref="C304"/>
    <dataValidation allowBlank="1" showInputMessage="1" showErrorMessage="1" prompt="対応可能　○_x000a_未対応　×" sqref="C305:C306"/>
    <dataValidation allowBlank="1" showInputMessage="1" showErrorMessage="1" promptTitle="輸血部の協力業務" prompt="1：HLA検査_x000a_2：CD34定量_x000a_3：細胞採取_x000a_4：採取細胞処理_x000a_5：採取細胞の保管管理_x000a_6：その他_x000a__x000a_複数ある場合には、1+2のように入力_x000a__x000a_なしの場合は×を入力" sqref="D262"/>
    <dataValidation allowBlank="1" showInputMessage="1" showErrorMessage="1" prompt="未実施の場合は×を入力" sqref="D261"/>
    <dataValidation allowBlank="1" showInputMessage="1" showErrorMessage="1" promptTitle="輸血部の協力業務" prompt="1：HLA検査_x000a_2：CD34定量_x000a_3：細胞採取_x000a_4：採取細胞処理_x000a_5：採取細胞の保管管理_x000a_6：その他_x000a__x000a_複数ある場合には、1+2のように入力_x000a__x000a_未実施は×を入力" sqref="D250 D252 D254 D256 D259"/>
    <dataValidation allowBlank="1" showInputMessage="1" showErrorMessage="1" promptTitle="内線番号" prompt="直通の場合はダイヤルインと記入してください。" sqref="C18"/>
    <dataValidation allowBlank="1" showInputMessage="1" showErrorMessage="1" promptTitle="アルブミン製剤使用患者数（実数）" prompt="アルブミンを使用した患者実数（重複なし）を記入。同一患者が何回使用しても1回とカウントする。_x000a_延べ数で回答の場合→数字の前に！を記入_x000a_（例：延べ数300人＝！300）" sqref="C196"/>
  </dataValidations>
  <pageMargins left="0.70866141732283472" right="0.70866141732283472" top="0.74803149606299213" bottom="0.74803149606299213" header="0.31496062992125984" footer="0.31496062992125984"/>
  <pageSetup paperSize="9" scale="98" fitToHeight="0" orientation="portrait" errors="blank" r:id="rId1"/>
  <rowBreaks count="6" manualBreakCount="6">
    <brk id="57" max="16383" man="1"/>
    <brk id="104" max="16383" man="1"/>
    <brk id="142" max="16383" man="1"/>
    <brk id="202" max="16383" man="1"/>
    <brk id="233" max="16383" man="1"/>
    <brk id="264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X8"/>
  <sheetViews>
    <sheetView showZeros="0" topLeftCell="EV1" workbookViewId="0">
      <selection activeCell="FD8" sqref="FD8"/>
    </sheetView>
  </sheetViews>
  <sheetFormatPr defaultColWidth="8.875" defaultRowHeight="13.5"/>
  <cols>
    <col min="245" max="245" width="10.125" bestFit="1" customWidth="1"/>
    <col min="246" max="246" width="9.5" bestFit="1" customWidth="1"/>
  </cols>
  <sheetData>
    <row r="1" spans="1:258" s="5" customFormat="1">
      <c r="B1" s="5" t="s">
        <v>62</v>
      </c>
      <c r="F1" s="96"/>
      <c r="M1" s="5" t="s">
        <v>63</v>
      </c>
      <c r="O1" s="97"/>
      <c r="R1" s="97"/>
      <c r="U1" s="97"/>
      <c r="AR1" s="5" t="s">
        <v>64</v>
      </c>
      <c r="BA1" s="35"/>
      <c r="BB1" s="98"/>
      <c r="BC1" s="98"/>
      <c r="BD1" s="98"/>
      <c r="BE1" s="98"/>
      <c r="BF1" s="98"/>
      <c r="BT1" s="97"/>
      <c r="BU1" s="97"/>
      <c r="BV1" s="97"/>
      <c r="BZ1" s="5" t="s">
        <v>65</v>
      </c>
      <c r="DE1" s="98" t="s">
        <v>66</v>
      </c>
      <c r="DF1" s="98"/>
      <c r="DG1" s="98"/>
      <c r="DH1" s="98"/>
      <c r="DI1" s="99"/>
      <c r="DJ1" s="98"/>
      <c r="DK1" s="98"/>
      <c r="DL1" s="98"/>
      <c r="DM1" s="98"/>
      <c r="DN1" s="98"/>
      <c r="DO1" s="98"/>
      <c r="DP1" s="100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9"/>
      <c r="ED1" s="98"/>
      <c r="EE1" s="98"/>
      <c r="EF1" s="98"/>
      <c r="EG1" s="98"/>
      <c r="EH1" s="98"/>
      <c r="EI1" s="98"/>
      <c r="EJ1" s="99"/>
      <c r="EK1" s="99"/>
      <c r="EL1" s="98"/>
      <c r="EM1" s="98"/>
      <c r="EN1" s="98"/>
      <c r="EO1" s="98"/>
      <c r="EP1" s="99"/>
      <c r="EQ1" s="98"/>
      <c r="ER1" s="98"/>
      <c r="ES1" s="98"/>
      <c r="ET1" s="98"/>
      <c r="EU1" s="99"/>
      <c r="EV1" s="98"/>
      <c r="EW1" s="98"/>
      <c r="EX1" s="98"/>
      <c r="EY1" s="98"/>
      <c r="EZ1" s="99"/>
      <c r="FA1" s="98"/>
      <c r="FB1" s="98"/>
      <c r="FC1" s="99"/>
      <c r="FD1" s="98"/>
      <c r="FE1" s="98"/>
      <c r="FF1" s="101"/>
      <c r="FG1" s="101"/>
      <c r="FH1" s="98"/>
      <c r="FI1" s="98"/>
      <c r="FJ1" s="98"/>
      <c r="FK1" s="98"/>
      <c r="FL1" s="98" t="s">
        <v>67</v>
      </c>
      <c r="FM1" s="102"/>
      <c r="FN1" s="98"/>
      <c r="FO1" s="102"/>
      <c r="FP1" s="98"/>
      <c r="FR1" s="83" t="s">
        <v>68</v>
      </c>
      <c r="FU1" s="97"/>
      <c r="FV1" s="97"/>
      <c r="FW1" s="97"/>
      <c r="FX1" s="97"/>
      <c r="FY1" s="98"/>
      <c r="FZ1" s="98"/>
      <c r="GA1" s="98"/>
      <c r="GB1" s="98"/>
      <c r="GC1" s="98"/>
      <c r="GD1" s="98"/>
      <c r="GE1" s="97"/>
      <c r="GF1" s="98"/>
      <c r="GG1" s="98" t="s">
        <v>69</v>
      </c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103"/>
      <c r="GV1" s="98"/>
      <c r="GW1" s="104"/>
      <c r="GX1" s="98"/>
      <c r="GY1" s="104"/>
      <c r="GZ1" s="98"/>
      <c r="HA1" s="104"/>
      <c r="HB1" s="98"/>
      <c r="HC1" s="98"/>
      <c r="HD1" s="104"/>
      <c r="HE1" s="104"/>
      <c r="HF1" s="98"/>
      <c r="HG1" s="104"/>
      <c r="HH1" s="104"/>
      <c r="HI1" s="98" t="s">
        <v>70</v>
      </c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5" t="s">
        <v>71</v>
      </c>
      <c r="IM1" s="97"/>
      <c r="IN1" s="97"/>
      <c r="IO1" s="97"/>
      <c r="IP1" s="97"/>
      <c r="IQ1" s="97"/>
      <c r="IR1" s="5" t="s">
        <v>72</v>
      </c>
      <c r="IS1" s="96"/>
      <c r="IT1" s="96"/>
      <c r="IU1" s="96"/>
      <c r="IV1" s="96"/>
      <c r="IW1" s="96"/>
    </row>
    <row r="2" spans="1:258" s="5" customFormat="1">
      <c r="F2" s="96"/>
      <c r="O2" s="97"/>
      <c r="R2" s="97"/>
      <c r="U2" s="97"/>
      <c r="BA2" s="35"/>
      <c r="BB2" s="98"/>
      <c r="BC2" s="98"/>
      <c r="BD2" s="98"/>
      <c r="BE2" s="98"/>
      <c r="BF2" s="98"/>
      <c r="BT2" s="97"/>
      <c r="BU2" s="97"/>
      <c r="BV2" s="97"/>
      <c r="CV2" s="98"/>
      <c r="CW2" s="98"/>
      <c r="CX2" s="98"/>
      <c r="DE2" s="105"/>
      <c r="DF2" s="105"/>
      <c r="DG2" s="105"/>
      <c r="DH2" s="105"/>
      <c r="DI2" s="106"/>
      <c r="DJ2" s="105"/>
      <c r="DK2" s="105"/>
      <c r="DL2" s="105"/>
      <c r="DM2" s="105"/>
      <c r="DN2" s="105"/>
      <c r="DO2" s="105"/>
      <c r="DP2" s="107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6"/>
      <c r="ED2" s="105"/>
      <c r="EE2" s="105"/>
      <c r="EF2" s="105"/>
      <c r="EG2" s="105"/>
      <c r="EH2" s="105"/>
      <c r="EI2" s="105"/>
      <c r="EJ2" s="106"/>
      <c r="EK2" s="106"/>
      <c r="EL2" s="105"/>
      <c r="EM2" s="105"/>
      <c r="EN2" s="105"/>
      <c r="EO2" s="105"/>
      <c r="EP2" s="106"/>
      <c r="EQ2" s="105"/>
      <c r="ER2" s="105"/>
      <c r="ES2" s="105"/>
      <c r="ET2" s="105"/>
      <c r="EU2" s="106"/>
      <c r="EV2" s="105"/>
      <c r="EW2" s="105"/>
      <c r="EX2" s="105"/>
      <c r="EY2" s="105"/>
      <c r="EZ2" s="106"/>
      <c r="FA2" s="105"/>
      <c r="FB2" s="105"/>
      <c r="FC2" s="106"/>
      <c r="FD2" s="105"/>
      <c r="FE2" s="105"/>
      <c r="FF2" s="108"/>
      <c r="FG2" s="108"/>
      <c r="FH2" s="105"/>
      <c r="FI2" s="105"/>
      <c r="FJ2" s="105"/>
      <c r="FK2" s="105"/>
      <c r="FL2" s="105"/>
      <c r="FM2" s="109"/>
      <c r="FN2" s="105"/>
      <c r="FO2" s="109"/>
      <c r="FP2" s="105"/>
      <c r="FQ2" s="110"/>
      <c r="FR2" s="110"/>
      <c r="FS2" s="110"/>
      <c r="FT2" s="110"/>
      <c r="FU2" s="111"/>
      <c r="FV2" s="111"/>
      <c r="FW2" s="111"/>
      <c r="FX2" s="111"/>
      <c r="FY2" s="105"/>
      <c r="FZ2" s="105"/>
      <c r="GA2" s="105"/>
      <c r="GB2" s="105"/>
      <c r="GC2" s="105"/>
      <c r="GD2" s="105"/>
      <c r="GE2" s="111"/>
      <c r="GF2" s="105"/>
      <c r="GG2" s="105"/>
      <c r="GH2" s="105"/>
      <c r="GI2" s="105"/>
      <c r="GJ2" s="105"/>
      <c r="GK2" s="105"/>
      <c r="GL2" s="105"/>
      <c r="GM2" s="105"/>
      <c r="GN2" s="105"/>
      <c r="GO2" s="105"/>
      <c r="GP2" s="105"/>
      <c r="GQ2" s="105"/>
      <c r="GR2" s="105"/>
      <c r="GS2" s="105"/>
      <c r="GT2" s="105"/>
      <c r="GU2" s="112"/>
      <c r="GV2" s="105"/>
      <c r="GW2" s="113"/>
      <c r="GX2" s="105"/>
      <c r="GY2" s="113"/>
      <c r="GZ2" s="105"/>
      <c r="HA2" s="113"/>
      <c r="HB2" s="105"/>
      <c r="HC2" s="105"/>
      <c r="HD2" s="113"/>
      <c r="HE2" s="113"/>
      <c r="HF2" s="105"/>
      <c r="HG2" s="113"/>
      <c r="HH2" s="113"/>
      <c r="HI2" s="105"/>
      <c r="HJ2" s="105"/>
      <c r="HK2" s="105"/>
      <c r="HL2" s="105"/>
      <c r="HM2" s="105"/>
      <c r="HN2" s="105"/>
      <c r="HO2" s="105"/>
      <c r="HP2" s="105"/>
      <c r="HQ2" s="105"/>
      <c r="HR2" s="105"/>
      <c r="HS2" s="105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0"/>
      <c r="IJ2" s="110"/>
      <c r="IK2" s="110"/>
      <c r="IL2" s="110"/>
      <c r="IM2" s="111"/>
      <c r="IN2" s="111"/>
      <c r="IO2" s="111"/>
      <c r="IP2" s="111"/>
      <c r="IQ2" s="111"/>
      <c r="IR2" s="110"/>
      <c r="IS2" s="114"/>
      <c r="IT2" s="114"/>
      <c r="IU2" s="114"/>
      <c r="IV2" s="114"/>
      <c r="IW2" s="114"/>
      <c r="IX2" s="110"/>
    </row>
    <row r="3" spans="1:258" s="5" customFormat="1" ht="40.5">
      <c r="F3" s="96"/>
      <c r="O3" s="97"/>
      <c r="R3" s="97"/>
      <c r="U3" s="97"/>
      <c r="AR3" s="138" t="s">
        <v>242</v>
      </c>
      <c r="AS3" s="138"/>
      <c r="AT3" s="138"/>
      <c r="AU3" s="138"/>
      <c r="AV3" s="138"/>
      <c r="AW3" s="138"/>
      <c r="AX3" s="138"/>
      <c r="AY3" s="138"/>
      <c r="AZ3" s="145" t="s">
        <v>243</v>
      </c>
      <c r="BA3" s="145"/>
      <c r="BB3" s="145"/>
      <c r="BC3" s="145"/>
      <c r="BD3" s="145"/>
      <c r="BE3" s="145"/>
      <c r="BF3" s="145"/>
      <c r="BG3" s="145"/>
      <c r="BH3" s="156" t="s">
        <v>245</v>
      </c>
      <c r="BI3" s="157"/>
      <c r="BJ3" s="157"/>
      <c r="BK3" s="157"/>
      <c r="BL3" s="157"/>
      <c r="BM3" s="157"/>
      <c r="BN3" s="157"/>
      <c r="BO3" s="158"/>
      <c r="BP3" s="145" t="s">
        <v>170</v>
      </c>
      <c r="BQ3" s="145"/>
      <c r="BR3" s="145"/>
      <c r="BS3" s="145"/>
      <c r="BT3" s="145"/>
      <c r="BU3" s="145"/>
      <c r="BV3" s="138" t="s">
        <v>92</v>
      </c>
      <c r="BW3" s="138"/>
      <c r="BX3" s="138"/>
      <c r="BY3" s="138"/>
      <c r="BZ3" s="138" t="s">
        <v>275</v>
      </c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40" t="s">
        <v>105</v>
      </c>
      <c r="DF3" s="140"/>
      <c r="DG3" s="140"/>
      <c r="DH3" s="140"/>
      <c r="DI3" s="115" t="s">
        <v>231</v>
      </c>
      <c r="DJ3" s="133" t="s">
        <v>106</v>
      </c>
      <c r="DK3" s="151"/>
      <c r="DL3" s="151"/>
      <c r="DM3" s="151"/>
      <c r="DN3" s="151"/>
      <c r="DO3" s="134"/>
      <c r="DP3" s="116" t="s">
        <v>232</v>
      </c>
      <c r="DQ3" s="140" t="s">
        <v>107</v>
      </c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15" t="s">
        <v>233</v>
      </c>
      <c r="ED3" s="140" t="s">
        <v>108</v>
      </c>
      <c r="EE3" s="140"/>
      <c r="EF3" s="140"/>
      <c r="EG3" s="140"/>
      <c r="EH3" s="140"/>
      <c r="EI3" s="140"/>
      <c r="EJ3" s="115" t="s">
        <v>234</v>
      </c>
      <c r="EK3" s="115" t="s">
        <v>1710</v>
      </c>
      <c r="EL3" s="140" t="s">
        <v>109</v>
      </c>
      <c r="EM3" s="140"/>
      <c r="EN3" s="140"/>
      <c r="EO3" s="140"/>
      <c r="EP3" s="115" t="s">
        <v>109</v>
      </c>
      <c r="EQ3" s="140" t="s">
        <v>110</v>
      </c>
      <c r="ER3" s="140"/>
      <c r="ES3" s="140"/>
      <c r="ET3" s="140"/>
      <c r="EU3" s="115" t="s">
        <v>110</v>
      </c>
      <c r="EV3" s="140" t="s">
        <v>111</v>
      </c>
      <c r="EW3" s="140"/>
      <c r="EX3" s="140"/>
      <c r="EY3" s="140"/>
      <c r="EZ3" s="115" t="s">
        <v>111</v>
      </c>
      <c r="FA3" s="140" t="s">
        <v>112</v>
      </c>
      <c r="FB3" s="140"/>
      <c r="FC3" s="115" t="s">
        <v>113</v>
      </c>
      <c r="FD3" s="133" t="s">
        <v>1714</v>
      </c>
      <c r="FE3" s="134"/>
      <c r="FF3" s="143" t="s">
        <v>114</v>
      </c>
      <c r="FG3" s="143"/>
      <c r="FH3" s="140" t="s">
        <v>115</v>
      </c>
      <c r="FI3" s="140"/>
      <c r="FJ3" s="140"/>
      <c r="FK3" s="140" t="s">
        <v>116</v>
      </c>
      <c r="FL3" s="140" t="s">
        <v>117</v>
      </c>
      <c r="FM3" s="144" t="s">
        <v>1</v>
      </c>
      <c r="FN3" s="140" t="s">
        <v>118</v>
      </c>
      <c r="FO3" s="144" t="s">
        <v>2</v>
      </c>
      <c r="FP3" s="140" t="s">
        <v>119</v>
      </c>
      <c r="FQ3" s="138" t="s">
        <v>3</v>
      </c>
      <c r="FR3" s="138" t="s">
        <v>120</v>
      </c>
      <c r="FS3" s="138"/>
      <c r="FT3" s="138"/>
      <c r="FU3" s="138" t="s">
        <v>121</v>
      </c>
      <c r="FV3" s="138"/>
      <c r="FW3" s="138"/>
      <c r="FX3" s="138" t="s">
        <v>122</v>
      </c>
      <c r="FY3" s="138"/>
      <c r="FZ3" s="140" t="s">
        <v>123</v>
      </c>
      <c r="GA3" s="140"/>
      <c r="GB3" s="140" t="s">
        <v>124</v>
      </c>
      <c r="GC3" s="140"/>
      <c r="GD3" s="115" t="s">
        <v>125</v>
      </c>
      <c r="GE3" s="138" t="s">
        <v>126</v>
      </c>
      <c r="GF3" s="138"/>
      <c r="GG3" s="140" t="s">
        <v>127</v>
      </c>
      <c r="GH3" s="140" t="s">
        <v>128</v>
      </c>
      <c r="GI3" s="140" t="s">
        <v>129</v>
      </c>
      <c r="GJ3" s="140" t="s">
        <v>130</v>
      </c>
      <c r="GK3" s="140"/>
      <c r="GL3" s="140" t="s">
        <v>131</v>
      </c>
      <c r="GM3" s="140"/>
      <c r="GN3" s="140"/>
      <c r="GO3" s="140"/>
      <c r="GP3" s="140"/>
      <c r="GQ3" s="140"/>
      <c r="GR3" s="140" t="s">
        <v>132</v>
      </c>
      <c r="GS3" s="140"/>
      <c r="GT3" s="140"/>
      <c r="GU3" s="140" t="s">
        <v>133</v>
      </c>
      <c r="GV3" s="140"/>
      <c r="GW3" s="140" t="s">
        <v>134</v>
      </c>
      <c r="GX3" s="140"/>
      <c r="GY3" s="140" t="s">
        <v>135</v>
      </c>
      <c r="GZ3" s="140"/>
      <c r="HA3" s="140" t="s">
        <v>136</v>
      </c>
      <c r="HB3" s="140"/>
      <c r="HC3" s="140"/>
      <c r="HD3" s="140" t="s">
        <v>137</v>
      </c>
      <c r="HE3" s="140"/>
      <c r="HF3" s="140" t="s">
        <v>126</v>
      </c>
      <c r="HG3" s="140"/>
      <c r="HH3" s="140"/>
      <c r="HI3" s="140" t="s">
        <v>138</v>
      </c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 t="s">
        <v>139</v>
      </c>
      <c r="HU3" s="140"/>
      <c r="HV3" s="117" t="s">
        <v>4</v>
      </c>
      <c r="HW3" s="117" t="s">
        <v>5</v>
      </c>
      <c r="HX3" s="117" t="s">
        <v>140</v>
      </c>
      <c r="HY3" s="117" t="s">
        <v>141</v>
      </c>
      <c r="HZ3" s="117" t="s">
        <v>142</v>
      </c>
      <c r="IA3" s="117" t="s">
        <v>143</v>
      </c>
      <c r="IB3" s="117" t="s">
        <v>144</v>
      </c>
      <c r="IC3" s="117" t="s">
        <v>145</v>
      </c>
      <c r="ID3" s="117" t="s">
        <v>146</v>
      </c>
      <c r="IE3" s="140" t="s">
        <v>147</v>
      </c>
      <c r="IF3" s="140"/>
      <c r="IG3" s="117" t="s">
        <v>148</v>
      </c>
      <c r="IH3" s="117" t="s">
        <v>6</v>
      </c>
      <c r="II3" s="138" t="s">
        <v>149</v>
      </c>
      <c r="IJ3" s="138" t="s">
        <v>150</v>
      </c>
      <c r="IK3" s="138" t="s">
        <v>1635</v>
      </c>
      <c r="IL3" s="138" t="s">
        <v>1636</v>
      </c>
      <c r="IM3" s="138" t="s">
        <v>1323</v>
      </c>
      <c r="IN3" s="138" t="s">
        <v>1324</v>
      </c>
      <c r="IO3" s="138" t="s">
        <v>151</v>
      </c>
      <c r="IP3" s="138" t="s">
        <v>152</v>
      </c>
      <c r="IQ3" s="138" t="s">
        <v>153</v>
      </c>
      <c r="IR3" s="138" t="s">
        <v>154</v>
      </c>
      <c r="IS3" s="138"/>
      <c r="IT3" s="138"/>
      <c r="IU3" s="138"/>
      <c r="IV3" s="138"/>
      <c r="IW3" s="138"/>
      <c r="IX3" s="138" t="s">
        <v>155</v>
      </c>
    </row>
    <row r="4" spans="1:258" s="5" customFormat="1" ht="13.5" customHeight="1">
      <c r="B4" s="110"/>
      <c r="C4" s="110"/>
      <c r="D4" s="110"/>
      <c r="E4" s="110"/>
      <c r="F4" s="114"/>
      <c r="G4" s="110"/>
      <c r="H4" s="110"/>
      <c r="I4" s="110"/>
      <c r="J4" s="110"/>
      <c r="K4" s="110"/>
      <c r="L4" s="110"/>
      <c r="M4" s="110"/>
      <c r="N4" s="110"/>
      <c r="O4" s="111"/>
      <c r="P4" s="110"/>
      <c r="Q4" s="110"/>
      <c r="R4" s="111"/>
      <c r="S4" s="110"/>
      <c r="T4" s="110"/>
      <c r="U4" s="111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45" t="s">
        <v>240</v>
      </c>
      <c r="AS4" s="145"/>
      <c r="AT4" s="145"/>
      <c r="AU4" s="145" t="s">
        <v>237</v>
      </c>
      <c r="AV4" s="145"/>
      <c r="AW4" s="145"/>
      <c r="AX4" s="145"/>
      <c r="AY4" s="145"/>
      <c r="AZ4" s="138" t="s">
        <v>240</v>
      </c>
      <c r="BA4" s="138"/>
      <c r="BB4" s="138"/>
      <c r="BC4" s="140" t="s">
        <v>237</v>
      </c>
      <c r="BD4" s="140"/>
      <c r="BE4" s="140"/>
      <c r="BF4" s="140"/>
      <c r="BG4" s="140"/>
      <c r="BH4" s="148" t="s">
        <v>246</v>
      </c>
      <c r="BI4" s="149"/>
      <c r="BJ4" s="150"/>
      <c r="BK4" s="148" t="s">
        <v>237</v>
      </c>
      <c r="BL4" s="149"/>
      <c r="BM4" s="149"/>
      <c r="BN4" s="149"/>
      <c r="BO4" s="150"/>
      <c r="BP4" s="145"/>
      <c r="BQ4" s="145"/>
      <c r="BR4" s="145"/>
      <c r="BS4" s="145"/>
      <c r="BT4" s="145"/>
      <c r="BU4" s="145"/>
      <c r="BV4" s="138"/>
      <c r="BW4" s="138"/>
      <c r="BX4" s="138"/>
      <c r="BY4" s="138"/>
      <c r="BZ4" s="138" t="s">
        <v>93</v>
      </c>
      <c r="CA4" s="138"/>
      <c r="CB4" s="138"/>
      <c r="CC4" s="138"/>
      <c r="CD4" s="145" t="s">
        <v>250</v>
      </c>
      <c r="CE4" s="145"/>
      <c r="CF4" s="145"/>
      <c r="CG4" s="145"/>
      <c r="CH4" s="145"/>
      <c r="CI4" s="145"/>
      <c r="CJ4" s="145"/>
      <c r="CK4" s="145"/>
      <c r="CL4" s="145"/>
      <c r="CM4" s="145" t="s">
        <v>251</v>
      </c>
      <c r="CN4" s="145"/>
      <c r="CO4" s="145"/>
      <c r="CP4" s="145"/>
      <c r="CQ4" s="145"/>
      <c r="CR4" s="145"/>
      <c r="CS4" s="145"/>
      <c r="CT4" s="145"/>
      <c r="CU4" s="145"/>
      <c r="CV4" s="138" t="s">
        <v>1318</v>
      </c>
      <c r="CW4" s="138"/>
      <c r="CX4" s="138"/>
      <c r="CY4" s="138"/>
      <c r="CZ4" s="138"/>
      <c r="DA4" s="138"/>
      <c r="DB4" s="138"/>
      <c r="DC4" s="146" t="s">
        <v>104</v>
      </c>
      <c r="DD4" s="146"/>
      <c r="DE4" s="140" t="s">
        <v>1646</v>
      </c>
      <c r="DF4" s="140" t="s">
        <v>1648</v>
      </c>
      <c r="DG4" s="140" t="s">
        <v>1650</v>
      </c>
      <c r="DH4" s="140" t="s">
        <v>1652</v>
      </c>
      <c r="DI4" s="141" t="s">
        <v>193</v>
      </c>
      <c r="DJ4" s="140" t="s">
        <v>1654</v>
      </c>
      <c r="DK4" s="140" t="s">
        <v>1655</v>
      </c>
      <c r="DL4" s="140" t="s">
        <v>1703</v>
      </c>
      <c r="DM4" s="135" t="s">
        <v>1700</v>
      </c>
      <c r="DN4" s="135" t="s">
        <v>1701</v>
      </c>
      <c r="DO4" s="135" t="s">
        <v>1702</v>
      </c>
      <c r="DP4" s="147" t="s">
        <v>193</v>
      </c>
      <c r="DQ4" s="140" t="s">
        <v>1656</v>
      </c>
      <c r="DR4" s="140" t="s">
        <v>1657</v>
      </c>
      <c r="DS4" s="140" t="s">
        <v>1658</v>
      </c>
      <c r="DT4" s="140" t="s">
        <v>1659</v>
      </c>
      <c r="DU4" s="140" t="s">
        <v>1660</v>
      </c>
      <c r="DV4" s="140" t="s">
        <v>1661</v>
      </c>
      <c r="DW4" s="140" t="s">
        <v>1662</v>
      </c>
      <c r="DX4" s="140" t="s">
        <v>1663</v>
      </c>
      <c r="DY4" s="140" t="s">
        <v>1664</v>
      </c>
      <c r="DZ4" s="140" t="s">
        <v>1665</v>
      </c>
      <c r="EA4" s="140" t="s">
        <v>1666</v>
      </c>
      <c r="EB4" s="140" t="s">
        <v>1667</v>
      </c>
      <c r="EC4" s="141" t="s">
        <v>193</v>
      </c>
      <c r="ED4" s="140" t="s">
        <v>1668</v>
      </c>
      <c r="EE4" s="140" t="s">
        <v>1704</v>
      </c>
      <c r="EF4" s="140" t="s">
        <v>1705</v>
      </c>
      <c r="EG4" s="140" t="s">
        <v>1706</v>
      </c>
      <c r="EH4" s="140" t="s">
        <v>1707</v>
      </c>
      <c r="EI4" s="140" t="s">
        <v>1708</v>
      </c>
      <c r="EJ4" s="141" t="s">
        <v>193</v>
      </c>
      <c r="EK4" s="141" t="s">
        <v>193</v>
      </c>
      <c r="EL4" s="140" t="s">
        <v>1675</v>
      </c>
      <c r="EM4" s="140" t="s">
        <v>1676</v>
      </c>
      <c r="EN4" s="140" t="s">
        <v>1677</v>
      </c>
      <c r="EO4" s="140" t="s">
        <v>1678</v>
      </c>
      <c r="EP4" s="141" t="s">
        <v>193</v>
      </c>
      <c r="EQ4" s="140" t="s">
        <v>1699</v>
      </c>
      <c r="ER4" s="140" t="s">
        <v>1696</v>
      </c>
      <c r="ES4" s="140" t="s">
        <v>1697</v>
      </c>
      <c r="ET4" s="140" t="s">
        <v>1698</v>
      </c>
      <c r="EU4" s="141" t="s">
        <v>193</v>
      </c>
      <c r="EV4" s="140" t="s">
        <v>1692</v>
      </c>
      <c r="EW4" s="140" t="s">
        <v>1693</v>
      </c>
      <c r="EX4" s="140" t="s">
        <v>1694</v>
      </c>
      <c r="EY4" s="140" t="s">
        <v>1695</v>
      </c>
      <c r="EZ4" s="141" t="s">
        <v>193</v>
      </c>
      <c r="FA4" s="140" t="s">
        <v>194</v>
      </c>
      <c r="FB4" s="140" t="s">
        <v>195</v>
      </c>
      <c r="FC4" s="141" t="s">
        <v>193</v>
      </c>
      <c r="FD4" s="140" t="s">
        <v>196</v>
      </c>
      <c r="FE4" s="135" t="s">
        <v>1715</v>
      </c>
      <c r="FF4" s="142" t="s">
        <v>197</v>
      </c>
      <c r="FG4" s="142" t="s">
        <v>198</v>
      </c>
      <c r="FH4" s="140" t="s">
        <v>199</v>
      </c>
      <c r="FI4" s="140" t="s">
        <v>200</v>
      </c>
      <c r="FJ4" s="140" t="s">
        <v>1709</v>
      </c>
      <c r="FK4" s="140"/>
      <c r="FL4" s="140"/>
      <c r="FM4" s="144"/>
      <c r="FN4" s="140"/>
      <c r="FO4" s="144"/>
      <c r="FP4" s="140"/>
      <c r="FQ4" s="138"/>
      <c r="FR4" s="138" t="s">
        <v>201</v>
      </c>
      <c r="FS4" s="138" t="s">
        <v>202</v>
      </c>
      <c r="FT4" s="138" t="s">
        <v>43</v>
      </c>
      <c r="FU4" s="138" t="s">
        <v>203</v>
      </c>
      <c r="FV4" s="138" t="s">
        <v>204</v>
      </c>
      <c r="FW4" s="138" t="s">
        <v>205</v>
      </c>
      <c r="FX4" s="138" t="s">
        <v>206</v>
      </c>
      <c r="FY4" s="140" t="s">
        <v>207</v>
      </c>
      <c r="FZ4" s="140" t="s">
        <v>208</v>
      </c>
      <c r="GA4" s="140" t="s">
        <v>44</v>
      </c>
      <c r="GB4" s="140" t="s">
        <v>208</v>
      </c>
      <c r="GC4" s="140" t="s">
        <v>45</v>
      </c>
      <c r="GD4" s="141" t="s">
        <v>193</v>
      </c>
      <c r="GE4" s="138" t="s">
        <v>209</v>
      </c>
      <c r="GF4" s="140" t="s">
        <v>210</v>
      </c>
      <c r="GG4" s="140"/>
      <c r="GH4" s="140"/>
      <c r="GI4" s="140"/>
      <c r="GJ4" s="140" t="s">
        <v>208</v>
      </c>
      <c r="GK4" s="140" t="s">
        <v>44</v>
      </c>
      <c r="GL4" s="140" t="s">
        <v>211</v>
      </c>
      <c r="GM4" s="140" t="s">
        <v>212</v>
      </c>
      <c r="GN4" s="140" t="s">
        <v>213</v>
      </c>
      <c r="GO4" s="140" t="s">
        <v>46</v>
      </c>
      <c r="GP4" s="140" t="s">
        <v>214</v>
      </c>
      <c r="GQ4" s="140" t="s">
        <v>47</v>
      </c>
      <c r="GR4" s="140" t="s">
        <v>215</v>
      </c>
      <c r="GS4" s="140" t="s">
        <v>216</v>
      </c>
      <c r="GT4" s="140" t="s">
        <v>217</v>
      </c>
      <c r="GU4" s="140" t="s">
        <v>218</v>
      </c>
      <c r="GV4" s="140" t="s">
        <v>219</v>
      </c>
      <c r="GW4" s="140" t="s">
        <v>218</v>
      </c>
      <c r="GX4" s="140" t="s">
        <v>219</v>
      </c>
      <c r="GY4" s="140" t="s">
        <v>218</v>
      </c>
      <c r="GZ4" s="140" t="s">
        <v>220</v>
      </c>
      <c r="HA4" s="140" t="s">
        <v>218</v>
      </c>
      <c r="HB4" s="140" t="s">
        <v>220</v>
      </c>
      <c r="HC4" s="140" t="s">
        <v>221</v>
      </c>
      <c r="HD4" s="140" t="s">
        <v>218</v>
      </c>
      <c r="HE4" s="140" t="s">
        <v>219</v>
      </c>
      <c r="HF4" s="140" t="s">
        <v>222</v>
      </c>
      <c r="HG4" s="140" t="s">
        <v>218</v>
      </c>
      <c r="HH4" s="140" t="s">
        <v>219</v>
      </c>
      <c r="HI4" s="140" t="s">
        <v>48</v>
      </c>
      <c r="HJ4" s="140" t="s">
        <v>223</v>
      </c>
      <c r="HK4" s="140" t="s">
        <v>49</v>
      </c>
      <c r="HL4" s="140" t="s">
        <v>50</v>
      </c>
      <c r="HM4" s="140" t="s">
        <v>51</v>
      </c>
      <c r="HN4" s="140" t="s">
        <v>224</v>
      </c>
      <c r="HO4" s="140" t="s">
        <v>225</v>
      </c>
      <c r="HP4" s="140" t="s">
        <v>226</v>
      </c>
      <c r="HQ4" s="140" t="s">
        <v>52</v>
      </c>
      <c r="HR4" s="140" t="s">
        <v>227</v>
      </c>
      <c r="HS4" s="140" t="s">
        <v>53</v>
      </c>
      <c r="HT4" s="140" t="s">
        <v>54</v>
      </c>
      <c r="HU4" s="140" t="s">
        <v>55</v>
      </c>
      <c r="HV4" s="140" t="s">
        <v>228</v>
      </c>
      <c r="HW4" s="140" t="s">
        <v>229</v>
      </c>
      <c r="HX4" s="140" t="s">
        <v>229</v>
      </c>
      <c r="HY4" s="140" t="s">
        <v>229</v>
      </c>
      <c r="HZ4" s="140" t="s">
        <v>229</v>
      </c>
      <c r="IA4" s="140" t="s">
        <v>229</v>
      </c>
      <c r="IB4" s="140" t="s">
        <v>229</v>
      </c>
      <c r="IC4" s="140" t="s">
        <v>56</v>
      </c>
      <c r="ID4" s="140" t="s">
        <v>57</v>
      </c>
      <c r="IE4" s="140" t="s">
        <v>58</v>
      </c>
      <c r="IF4" s="140" t="s">
        <v>59</v>
      </c>
      <c r="IG4" s="140" t="s">
        <v>60</v>
      </c>
      <c r="IH4" s="140" t="s">
        <v>61</v>
      </c>
      <c r="II4" s="138"/>
      <c r="IJ4" s="138"/>
      <c r="IK4" s="138"/>
      <c r="IL4" s="138"/>
      <c r="IM4" s="138"/>
      <c r="IN4" s="138"/>
      <c r="IO4" s="138"/>
      <c r="IP4" s="138"/>
      <c r="IQ4" s="138"/>
      <c r="IR4" s="138" t="s">
        <v>230</v>
      </c>
      <c r="IS4" s="139" t="s">
        <v>172</v>
      </c>
      <c r="IT4" s="139" t="s">
        <v>230</v>
      </c>
      <c r="IU4" s="139" t="s">
        <v>172</v>
      </c>
      <c r="IV4" s="139" t="s">
        <v>230</v>
      </c>
      <c r="IW4" s="139" t="s">
        <v>172</v>
      </c>
      <c r="IX4" s="138"/>
    </row>
    <row r="5" spans="1:258" s="5" customFormat="1" ht="13.5" customHeight="1">
      <c r="B5" s="152" t="s">
        <v>73</v>
      </c>
      <c r="C5" s="152" t="s">
        <v>74</v>
      </c>
      <c r="D5" s="152" t="s">
        <v>75</v>
      </c>
      <c r="E5" s="152" t="s">
        <v>76</v>
      </c>
      <c r="F5" s="154" t="s">
        <v>313</v>
      </c>
      <c r="G5" s="152" t="s">
        <v>78</v>
      </c>
      <c r="H5" s="152" t="s">
        <v>77</v>
      </c>
      <c r="I5" s="152" t="s">
        <v>79</v>
      </c>
      <c r="J5" s="152" t="s">
        <v>80</v>
      </c>
      <c r="K5" s="152" t="s">
        <v>81</v>
      </c>
      <c r="L5" s="152" t="s">
        <v>82</v>
      </c>
      <c r="M5" s="145" t="s">
        <v>253</v>
      </c>
      <c r="N5" s="145"/>
      <c r="O5" s="145"/>
      <c r="P5" s="145"/>
      <c r="Q5" s="145"/>
      <c r="R5" s="145"/>
      <c r="S5" s="145"/>
      <c r="T5" s="145"/>
      <c r="U5" s="145"/>
      <c r="V5" s="148" t="s">
        <v>87</v>
      </c>
      <c r="W5" s="149"/>
      <c r="X5" s="149"/>
      <c r="Y5" s="149"/>
      <c r="Z5" s="149"/>
      <c r="AA5" s="118"/>
      <c r="AB5" s="148" t="s">
        <v>88</v>
      </c>
      <c r="AC5" s="149"/>
      <c r="AD5" s="149"/>
      <c r="AE5" s="149"/>
      <c r="AF5" s="149"/>
      <c r="AG5" s="150"/>
      <c r="AH5" s="119"/>
      <c r="AI5" s="120"/>
      <c r="AJ5" s="148" t="s">
        <v>89</v>
      </c>
      <c r="AK5" s="149"/>
      <c r="AL5" s="150"/>
      <c r="AM5" s="119"/>
      <c r="AN5" s="138" t="s">
        <v>235</v>
      </c>
      <c r="AO5" s="138"/>
      <c r="AP5" s="138"/>
      <c r="AQ5" s="152" t="s">
        <v>90</v>
      </c>
      <c r="AR5" s="148" t="s">
        <v>238</v>
      </c>
      <c r="AS5" s="149"/>
      <c r="AT5" s="150"/>
      <c r="AU5" s="148" t="s">
        <v>238</v>
      </c>
      <c r="AV5" s="149"/>
      <c r="AW5" s="149"/>
      <c r="AX5" s="138" t="s">
        <v>239</v>
      </c>
      <c r="AY5" s="138"/>
      <c r="AZ5" s="138" t="s">
        <v>238</v>
      </c>
      <c r="BA5" s="138"/>
      <c r="BB5" s="138"/>
      <c r="BC5" s="133" t="s">
        <v>238</v>
      </c>
      <c r="BD5" s="151"/>
      <c r="BE5" s="151"/>
      <c r="BF5" s="151" t="s">
        <v>239</v>
      </c>
      <c r="BG5" s="134"/>
      <c r="BH5" s="148" t="s">
        <v>238</v>
      </c>
      <c r="BI5" s="149"/>
      <c r="BJ5" s="150"/>
      <c r="BK5" s="148" t="s">
        <v>238</v>
      </c>
      <c r="BL5" s="149"/>
      <c r="BM5" s="150"/>
      <c r="BN5" s="138" t="s">
        <v>239</v>
      </c>
      <c r="BO5" s="138"/>
      <c r="BP5" s="150" t="s">
        <v>91</v>
      </c>
      <c r="BQ5" s="138"/>
      <c r="BR5" s="138"/>
      <c r="BS5" s="138" t="s">
        <v>248</v>
      </c>
      <c r="BT5" s="138"/>
      <c r="BU5" s="138"/>
      <c r="BV5" s="138" t="s">
        <v>177</v>
      </c>
      <c r="BW5" s="138" t="s">
        <v>178</v>
      </c>
      <c r="BX5" s="138" t="s">
        <v>249</v>
      </c>
      <c r="BY5" s="138" t="s">
        <v>179</v>
      </c>
      <c r="BZ5" s="138" t="s">
        <v>180</v>
      </c>
      <c r="CA5" s="138" t="s">
        <v>181</v>
      </c>
      <c r="CB5" s="138" t="s">
        <v>182</v>
      </c>
      <c r="CC5" s="138" t="s">
        <v>183</v>
      </c>
      <c r="CD5" s="138" t="s">
        <v>94</v>
      </c>
      <c r="CE5" s="138" t="s">
        <v>1637</v>
      </c>
      <c r="CF5" s="138" t="s">
        <v>95</v>
      </c>
      <c r="CG5" s="138"/>
      <c r="CH5" s="138" t="s">
        <v>96</v>
      </c>
      <c r="CI5" s="138"/>
      <c r="CJ5" s="138" t="s">
        <v>97</v>
      </c>
      <c r="CK5" s="138"/>
      <c r="CL5" s="138" t="s">
        <v>98</v>
      </c>
      <c r="CM5" s="138" t="s">
        <v>99</v>
      </c>
      <c r="CN5" s="138" t="s">
        <v>1638</v>
      </c>
      <c r="CO5" s="138" t="s">
        <v>100</v>
      </c>
      <c r="CP5" s="138"/>
      <c r="CQ5" s="138" t="s">
        <v>101</v>
      </c>
      <c r="CR5" s="138"/>
      <c r="CS5" s="138" t="s">
        <v>102</v>
      </c>
      <c r="CT5" s="138"/>
      <c r="CU5" s="138" t="s">
        <v>103</v>
      </c>
      <c r="CV5" s="140" t="s">
        <v>186</v>
      </c>
      <c r="CW5" s="140" t="s">
        <v>187</v>
      </c>
      <c r="CX5" s="140" t="s">
        <v>1319</v>
      </c>
      <c r="CY5" s="138" t="s">
        <v>188</v>
      </c>
      <c r="CZ5" s="138" t="s">
        <v>189</v>
      </c>
      <c r="DA5" s="138" t="s">
        <v>190</v>
      </c>
      <c r="DB5" s="138" t="s">
        <v>191</v>
      </c>
      <c r="DC5" s="138" t="s">
        <v>192</v>
      </c>
      <c r="DD5" s="138" t="s">
        <v>1320</v>
      </c>
      <c r="DE5" s="140"/>
      <c r="DF5" s="140"/>
      <c r="DG5" s="140"/>
      <c r="DH5" s="140"/>
      <c r="DI5" s="141"/>
      <c r="DJ5" s="140"/>
      <c r="DK5" s="140"/>
      <c r="DL5" s="140"/>
      <c r="DM5" s="136"/>
      <c r="DN5" s="136"/>
      <c r="DO5" s="136"/>
      <c r="DP5" s="147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1"/>
      <c r="ED5" s="140"/>
      <c r="EE5" s="140"/>
      <c r="EF5" s="140"/>
      <c r="EG5" s="140"/>
      <c r="EH5" s="140"/>
      <c r="EI5" s="140"/>
      <c r="EJ5" s="141"/>
      <c r="EK5" s="141"/>
      <c r="EL5" s="140"/>
      <c r="EM5" s="140"/>
      <c r="EN5" s="140"/>
      <c r="EO5" s="140"/>
      <c r="EP5" s="141"/>
      <c r="EQ5" s="140"/>
      <c r="ER5" s="140"/>
      <c r="ES5" s="140"/>
      <c r="ET5" s="140"/>
      <c r="EU5" s="141"/>
      <c r="EV5" s="140"/>
      <c r="EW5" s="140"/>
      <c r="EX5" s="140"/>
      <c r="EY5" s="140"/>
      <c r="EZ5" s="141"/>
      <c r="FA5" s="140"/>
      <c r="FB5" s="140"/>
      <c r="FC5" s="141"/>
      <c r="FD5" s="140"/>
      <c r="FE5" s="136"/>
      <c r="FF5" s="142"/>
      <c r="FG5" s="142"/>
      <c r="FH5" s="140"/>
      <c r="FI5" s="140"/>
      <c r="FJ5" s="140"/>
      <c r="FK5" s="140"/>
      <c r="FL5" s="140"/>
      <c r="FM5" s="144"/>
      <c r="FN5" s="140"/>
      <c r="FO5" s="144"/>
      <c r="FP5" s="140"/>
      <c r="FQ5" s="138"/>
      <c r="FR5" s="138"/>
      <c r="FS5" s="138"/>
      <c r="FT5" s="138"/>
      <c r="FU5" s="138"/>
      <c r="FV5" s="138"/>
      <c r="FW5" s="138"/>
      <c r="FX5" s="138"/>
      <c r="FY5" s="140"/>
      <c r="FZ5" s="140"/>
      <c r="GA5" s="140"/>
      <c r="GB5" s="140"/>
      <c r="GC5" s="140"/>
      <c r="GD5" s="141"/>
      <c r="GE5" s="138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9"/>
      <c r="IT5" s="139"/>
      <c r="IU5" s="139"/>
      <c r="IV5" s="139"/>
      <c r="IW5" s="139"/>
      <c r="IX5" s="138"/>
    </row>
    <row r="6" spans="1:258" s="5" customFormat="1" ht="40.5">
      <c r="B6" s="153"/>
      <c r="C6" s="153"/>
      <c r="D6" s="153"/>
      <c r="E6" s="153"/>
      <c r="F6" s="155"/>
      <c r="G6" s="153"/>
      <c r="H6" s="153"/>
      <c r="I6" s="153"/>
      <c r="J6" s="153"/>
      <c r="K6" s="153"/>
      <c r="L6" s="153"/>
      <c r="M6" s="121" t="s">
        <v>83</v>
      </c>
      <c r="N6" s="121" t="s">
        <v>84</v>
      </c>
      <c r="O6" s="121" t="s">
        <v>85</v>
      </c>
      <c r="P6" s="121" t="s">
        <v>86</v>
      </c>
      <c r="Q6" s="121" t="s">
        <v>84</v>
      </c>
      <c r="R6" s="121" t="s">
        <v>85</v>
      </c>
      <c r="S6" s="121" t="s">
        <v>86</v>
      </c>
      <c r="T6" s="121" t="s">
        <v>84</v>
      </c>
      <c r="U6" s="121" t="s">
        <v>85</v>
      </c>
      <c r="V6" s="121" t="s">
        <v>156</v>
      </c>
      <c r="W6" s="121" t="s">
        <v>157</v>
      </c>
      <c r="X6" s="121" t="s">
        <v>158</v>
      </c>
      <c r="Y6" s="121" t="s">
        <v>159</v>
      </c>
      <c r="Z6" s="121" t="s">
        <v>160</v>
      </c>
      <c r="AA6" s="121" t="s">
        <v>236</v>
      </c>
      <c r="AB6" s="121" t="s">
        <v>161</v>
      </c>
      <c r="AC6" s="121" t="s">
        <v>162</v>
      </c>
      <c r="AD6" s="121" t="s">
        <v>163</v>
      </c>
      <c r="AE6" s="121" t="s">
        <v>164</v>
      </c>
      <c r="AF6" s="121" t="s">
        <v>165</v>
      </c>
      <c r="AG6" s="121" t="s">
        <v>166</v>
      </c>
      <c r="AH6" s="119" t="s">
        <v>167</v>
      </c>
      <c r="AI6" s="121" t="s">
        <v>1314</v>
      </c>
      <c r="AJ6" s="121" t="s">
        <v>168</v>
      </c>
      <c r="AK6" s="121" t="s">
        <v>169</v>
      </c>
      <c r="AL6" s="121" t="s">
        <v>170</v>
      </c>
      <c r="AM6" s="119" t="s">
        <v>171</v>
      </c>
      <c r="AN6" s="121" t="s">
        <v>1315</v>
      </c>
      <c r="AO6" s="121" t="s">
        <v>1316</v>
      </c>
      <c r="AP6" s="121" t="s">
        <v>1317</v>
      </c>
      <c r="AQ6" s="153"/>
      <c r="AR6" s="121" t="s">
        <v>172</v>
      </c>
      <c r="AS6" s="121" t="s">
        <v>173</v>
      </c>
      <c r="AT6" s="121" t="s">
        <v>175</v>
      </c>
      <c r="AU6" s="121" t="s">
        <v>172</v>
      </c>
      <c r="AV6" s="121" t="s">
        <v>173</v>
      </c>
      <c r="AW6" s="121" t="s">
        <v>175</v>
      </c>
      <c r="AX6" s="121" t="s">
        <v>173</v>
      </c>
      <c r="AY6" s="121" t="s">
        <v>175</v>
      </c>
      <c r="AZ6" s="121" t="s">
        <v>172</v>
      </c>
      <c r="BA6" s="121" t="s">
        <v>173</v>
      </c>
      <c r="BB6" s="122" t="s">
        <v>175</v>
      </c>
      <c r="BC6" s="117" t="s">
        <v>172</v>
      </c>
      <c r="BD6" s="117" t="s">
        <v>173</v>
      </c>
      <c r="BE6" s="117" t="s">
        <v>175</v>
      </c>
      <c r="BF6" s="117" t="s">
        <v>176</v>
      </c>
      <c r="BG6" s="117" t="s">
        <v>175</v>
      </c>
      <c r="BH6" s="121" t="s">
        <v>172</v>
      </c>
      <c r="BI6" s="121" t="s">
        <v>173</v>
      </c>
      <c r="BJ6" s="121" t="s">
        <v>175</v>
      </c>
      <c r="BK6" s="121" t="s">
        <v>172</v>
      </c>
      <c r="BL6" s="121" t="s">
        <v>173</v>
      </c>
      <c r="BM6" s="121" t="s">
        <v>175</v>
      </c>
      <c r="BN6" s="121" t="s">
        <v>176</v>
      </c>
      <c r="BO6" s="121" t="s">
        <v>175</v>
      </c>
      <c r="BP6" s="121" t="s">
        <v>172</v>
      </c>
      <c r="BQ6" s="121" t="s">
        <v>174</v>
      </c>
      <c r="BR6" s="121" t="s">
        <v>175</v>
      </c>
      <c r="BS6" s="121" t="s">
        <v>172</v>
      </c>
      <c r="BT6" s="121" t="s">
        <v>174</v>
      </c>
      <c r="BU6" s="121" t="s">
        <v>175</v>
      </c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21" t="s">
        <v>184</v>
      </c>
      <c r="CG6" s="121" t="s">
        <v>185</v>
      </c>
      <c r="CH6" s="121" t="s">
        <v>184</v>
      </c>
      <c r="CI6" s="121" t="s">
        <v>185</v>
      </c>
      <c r="CJ6" s="121" t="s">
        <v>184</v>
      </c>
      <c r="CK6" s="121" t="s">
        <v>185</v>
      </c>
      <c r="CL6" s="138"/>
      <c r="CM6" s="138"/>
      <c r="CN6" s="138"/>
      <c r="CO6" s="121" t="s">
        <v>184</v>
      </c>
      <c r="CP6" s="121" t="s">
        <v>185</v>
      </c>
      <c r="CQ6" s="121" t="s">
        <v>184</v>
      </c>
      <c r="CR6" s="121" t="s">
        <v>185</v>
      </c>
      <c r="CS6" s="121" t="s">
        <v>184</v>
      </c>
      <c r="CT6" s="121" t="s">
        <v>185</v>
      </c>
      <c r="CU6" s="138"/>
      <c r="CV6" s="140"/>
      <c r="CW6" s="140"/>
      <c r="CX6" s="140"/>
      <c r="CY6" s="138"/>
      <c r="CZ6" s="138"/>
      <c r="DA6" s="138"/>
      <c r="DB6" s="138"/>
      <c r="DC6" s="138"/>
      <c r="DD6" s="138"/>
      <c r="DE6" s="140"/>
      <c r="DF6" s="140"/>
      <c r="DG6" s="140"/>
      <c r="DH6" s="140"/>
      <c r="DI6" s="141"/>
      <c r="DJ6" s="140"/>
      <c r="DK6" s="140"/>
      <c r="DL6" s="140"/>
      <c r="DM6" s="137"/>
      <c r="DN6" s="137"/>
      <c r="DO6" s="137"/>
      <c r="DP6" s="147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1"/>
      <c r="ED6" s="140"/>
      <c r="EE6" s="140"/>
      <c r="EF6" s="140"/>
      <c r="EG6" s="140"/>
      <c r="EH6" s="140"/>
      <c r="EI6" s="140"/>
      <c r="EJ6" s="141"/>
      <c r="EK6" s="141"/>
      <c r="EL6" s="140"/>
      <c r="EM6" s="140"/>
      <c r="EN6" s="140"/>
      <c r="EO6" s="140"/>
      <c r="EP6" s="141"/>
      <c r="EQ6" s="140"/>
      <c r="ER6" s="140"/>
      <c r="ES6" s="140"/>
      <c r="ET6" s="140"/>
      <c r="EU6" s="141"/>
      <c r="EV6" s="140"/>
      <c r="EW6" s="140"/>
      <c r="EX6" s="140"/>
      <c r="EY6" s="140"/>
      <c r="EZ6" s="141"/>
      <c r="FA6" s="140"/>
      <c r="FB6" s="140"/>
      <c r="FC6" s="141"/>
      <c r="FD6" s="140"/>
      <c r="FE6" s="137"/>
      <c r="FF6" s="142"/>
      <c r="FG6" s="142"/>
      <c r="FH6" s="140"/>
      <c r="FI6" s="140"/>
      <c r="FJ6" s="140"/>
      <c r="FK6" s="140"/>
      <c r="FL6" s="140"/>
      <c r="FM6" s="144"/>
      <c r="FN6" s="140"/>
      <c r="FO6" s="144"/>
      <c r="FP6" s="140"/>
      <c r="FQ6" s="138"/>
      <c r="FR6" s="138"/>
      <c r="FS6" s="138"/>
      <c r="FT6" s="138"/>
      <c r="FU6" s="138"/>
      <c r="FV6" s="138"/>
      <c r="FW6" s="138"/>
      <c r="FX6" s="138"/>
      <c r="FY6" s="140"/>
      <c r="FZ6" s="140"/>
      <c r="GA6" s="140"/>
      <c r="GB6" s="140"/>
      <c r="GC6" s="140"/>
      <c r="GD6" s="141"/>
      <c r="GE6" s="138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  <c r="IE6" s="140"/>
      <c r="IF6" s="140"/>
      <c r="IG6" s="140"/>
      <c r="IH6" s="140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9"/>
      <c r="IT6" s="139"/>
      <c r="IU6" s="139"/>
      <c r="IV6" s="139"/>
      <c r="IW6" s="139"/>
      <c r="IX6" s="138"/>
    </row>
    <row r="8" spans="1:258">
      <c r="A8">
        <f>アンケート回答シート!C6</f>
        <v>0</v>
      </c>
      <c r="B8" t="str">
        <f>アンケート回答シート!C10</f>
        <v/>
      </c>
      <c r="C8" t="str">
        <f>アンケート回答シート!C11</f>
        <v/>
      </c>
      <c r="D8" t="str">
        <f>アンケート回答シート!C12</f>
        <v/>
      </c>
      <c r="E8" t="str">
        <f>アンケート回答シート!C13</f>
        <v/>
      </c>
      <c r="F8" t="str">
        <f>アンケート回答シート!C14</f>
        <v/>
      </c>
      <c r="G8" t="str">
        <f>アンケート回答シート!C15</f>
        <v/>
      </c>
      <c r="H8" t="str">
        <f>アンケート回答シート!C16</f>
        <v/>
      </c>
      <c r="I8" t="str">
        <f>アンケート回答シート!C17</f>
        <v/>
      </c>
      <c r="J8" t="str">
        <f>アンケート回答シート!C18</f>
        <v/>
      </c>
      <c r="K8" t="str">
        <f>アンケート回答シート!C19</f>
        <v/>
      </c>
      <c r="L8" t="str">
        <f>アンケート回答シート!C20</f>
        <v/>
      </c>
      <c r="M8" t="str">
        <f>アンケート回答シート!C24</f>
        <v/>
      </c>
      <c r="N8" t="str">
        <f>アンケート回答シート!C25</f>
        <v/>
      </c>
      <c r="O8" t="str">
        <f>アンケート回答シート!C26</f>
        <v/>
      </c>
      <c r="P8">
        <f>アンケート回答シート!C27</f>
        <v>0</v>
      </c>
      <c r="Q8">
        <f>アンケート回答シート!C28</f>
        <v>0</v>
      </c>
      <c r="R8">
        <f>アンケート回答シート!C29</f>
        <v>0</v>
      </c>
      <c r="S8">
        <f>アンケート回答シート!C30</f>
        <v>0</v>
      </c>
      <c r="T8">
        <f>アンケート回答シート!C31</f>
        <v>0</v>
      </c>
      <c r="U8">
        <f>アンケート回答シート!C32</f>
        <v>0</v>
      </c>
      <c r="V8" t="str">
        <f>アンケート回答シート!C34</f>
        <v/>
      </c>
      <c r="W8" t="str">
        <f>アンケート回答シート!C35</f>
        <v/>
      </c>
      <c r="X8" t="str">
        <f>アンケート回答シート!C36</f>
        <v/>
      </c>
      <c r="Y8" t="str">
        <f>アンケート回答シート!C37</f>
        <v/>
      </c>
      <c r="Z8" t="str">
        <f>アンケート回答シート!C38</f>
        <v/>
      </c>
      <c r="AA8" t="str">
        <f>アンケート回答シート!C39</f>
        <v/>
      </c>
      <c r="AB8" t="str">
        <f>アンケート回答シート!C41</f>
        <v/>
      </c>
      <c r="AC8" t="str">
        <f>アンケート回答シート!C42</f>
        <v/>
      </c>
      <c r="AD8" t="str">
        <f>アンケート回答シート!C43</f>
        <v/>
      </c>
      <c r="AE8" t="str">
        <f>アンケート回答シート!C44</f>
        <v/>
      </c>
      <c r="AF8" t="str">
        <f>アンケート回答シート!C45</f>
        <v/>
      </c>
      <c r="AG8" t="str">
        <f>アンケート回答シート!C46</f>
        <v/>
      </c>
      <c r="AI8" t="str">
        <f>アンケート回答シート!C47</f>
        <v/>
      </c>
      <c r="AJ8" t="str">
        <f>アンケート回答シート!C49</f>
        <v/>
      </c>
      <c r="AK8" t="str">
        <f>アンケート回答シート!C50</f>
        <v/>
      </c>
      <c r="AL8" t="str">
        <f>アンケート回答シート!C51</f>
        <v/>
      </c>
      <c r="AN8" t="str">
        <f>アンケート回答シート!C53</f>
        <v/>
      </c>
      <c r="AO8" t="str">
        <f>アンケート回答シート!C54</f>
        <v/>
      </c>
      <c r="AP8" t="str">
        <f>アンケート回答シート!C55</f>
        <v/>
      </c>
      <c r="AQ8" t="str">
        <f>アンケート回答シート!C56</f>
        <v/>
      </c>
      <c r="AR8">
        <f>アンケート回答シート!D61</f>
        <v>0</v>
      </c>
      <c r="AS8">
        <f>アンケート回答シート!D62</f>
        <v>0</v>
      </c>
      <c r="AT8">
        <f>アンケート回答シート!D63</f>
        <v>0</v>
      </c>
      <c r="AU8">
        <f>アンケート回答シート!D65</f>
        <v>0</v>
      </c>
      <c r="AV8">
        <f>アンケート回答シート!D66</f>
        <v>0</v>
      </c>
      <c r="AW8">
        <f>アンケート回答シート!D67</f>
        <v>0</v>
      </c>
      <c r="AX8">
        <f>アンケート回答シート!D68</f>
        <v>0</v>
      </c>
      <c r="AY8">
        <f>アンケート回答シート!D69</f>
        <v>0</v>
      </c>
      <c r="AZ8">
        <f>アンケート回答シート!D72</f>
        <v>0</v>
      </c>
      <c r="BA8">
        <f>アンケート回答シート!D73</f>
        <v>0</v>
      </c>
      <c r="BB8">
        <f>アンケート回答シート!D74</f>
        <v>0</v>
      </c>
      <c r="BC8">
        <f>アンケート回答シート!D76</f>
        <v>0</v>
      </c>
      <c r="BD8">
        <f>アンケート回答シート!D77</f>
        <v>0</v>
      </c>
      <c r="BE8">
        <f>アンケート回答シート!D78</f>
        <v>0</v>
      </c>
      <c r="BF8">
        <f>アンケート回答シート!D79</f>
        <v>0</v>
      </c>
      <c r="BG8">
        <f>アンケート回答シート!D80</f>
        <v>0</v>
      </c>
      <c r="BH8">
        <f>アンケート回答シート!D83</f>
        <v>0</v>
      </c>
      <c r="BI8">
        <f>アンケート回答シート!D84</f>
        <v>0</v>
      </c>
      <c r="BJ8">
        <f>アンケート回答シート!D85</f>
        <v>0</v>
      </c>
      <c r="BK8">
        <f>アンケート回答シート!D87</f>
        <v>0</v>
      </c>
      <c r="BL8">
        <f>アンケート回答シート!D88</f>
        <v>0</v>
      </c>
      <c r="BM8">
        <f>アンケート回答シート!D89</f>
        <v>0</v>
      </c>
      <c r="BN8">
        <f>アンケート回答シート!D90</f>
        <v>0</v>
      </c>
      <c r="BO8">
        <f>アンケート回答シート!D91</f>
        <v>0</v>
      </c>
      <c r="BP8">
        <f>アンケート回答シート!D93</f>
        <v>0</v>
      </c>
      <c r="BQ8">
        <f>アンケート回答シート!D94</f>
        <v>0</v>
      </c>
      <c r="BR8">
        <f>アンケート回答シート!D95</f>
        <v>0</v>
      </c>
      <c r="BS8">
        <f>アンケート回答シート!D96</f>
        <v>0</v>
      </c>
      <c r="BT8">
        <f>アンケート回答シート!D97</f>
        <v>0</v>
      </c>
      <c r="BU8">
        <f>アンケート回答シート!D98</f>
        <v>0</v>
      </c>
      <c r="BV8" t="str">
        <f>アンケート回答シート!C100</f>
        <v/>
      </c>
      <c r="BW8" t="str">
        <f>アンケート回答シート!C101</f>
        <v/>
      </c>
      <c r="BX8" t="str">
        <f>アンケート回答シート!C102</f>
        <v/>
      </c>
      <c r="BY8">
        <f>アンケート回答シート!C103</f>
        <v>0</v>
      </c>
      <c r="BZ8" t="str">
        <f>アンケート回答シート!D107</f>
        <v/>
      </c>
      <c r="CA8" t="str">
        <f>アンケート回答シート!D108</f>
        <v/>
      </c>
      <c r="CB8" t="str">
        <f>アンケート回答シート!D109</f>
        <v/>
      </c>
      <c r="CC8" t="str">
        <f>アンケート回答シート!D110</f>
        <v/>
      </c>
      <c r="CD8" t="str">
        <f>アンケート回答シート!C112</f>
        <v/>
      </c>
      <c r="CE8" t="str">
        <f>アンケート回答シート!C113</f>
        <v/>
      </c>
      <c r="CF8" s="2" t="str">
        <f>アンケート回答シート!D114</f>
        <v/>
      </c>
      <c r="CG8" s="2" t="str">
        <f>アンケート回答シート!D115</f>
        <v/>
      </c>
      <c r="CH8" s="2" t="str">
        <f>アンケート回答シート!D116</f>
        <v/>
      </c>
      <c r="CI8" s="2" t="str">
        <f>アンケート回答シート!D117</f>
        <v/>
      </c>
      <c r="CJ8" s="2" t="str">
        <f>アンケート回答シート!D118</f>
        <v/>
      </c>
      <c r="CK8" s="2" t="str">
        <f>アンケート回答シート!D119</f>
        <v/>
      </c>
      <c r="CL8" t="str">
        <f>アンケート回答シート!C120</f>
        <v/>
      </c>
      <c r="CM8" t="str">
        <f>アンケート回答シート!C122</f>
        <v/>
      </c>
      <c r="CN8" t="str">
        <f>アンケート回答シート!C123</f>
        <v/>
      </c>
      <c r="CO8" s="2" t="str">
        <f>アンケート回答シート!D124</f>
        <v/>
      </c>
      <c r="CP8" s="2" t="str">
        <f>アンケート回答シート!D125</f>
        <v/>
      </c>
      <c r="CQ8" s="2" t="str">
        <f>アンケート回答シート!D126</f>
        <v/>
      </c>
      <c r="CR8" s="2" t="str">
        <f>アンケート回答シート!D127</f>
        <v/>
      </c>
      <c r="CS8" s="2" t="str">
        <f>アンケート回答シート!D128</f>
        <v/>
      </c>
      <c r="CT8" s="2" t="str">
        <f>アンケート回答シート!D129</f>
        <v/>
      </c>
      <c r="CU8">
        <f>アンケート回答シート!C130</f>
        <v>0</v>
      </c>
      <c r="CV8">
        <f>アンケート回答シート!C132</f>
        <v>0</v>
      </c>
      <c r="CW8">
        <f>アンケート回答シート!C133</f>
        <v>0</v>
      </c>
      <c r="CX8">
        <f>アンケート回答シート!C134</f>
        <v>0</v>
      </c>
      <c r="CY8" t="str">
        <f>アンケート回答シート!C135</f>
        <v/>
      </c>
      <c r="CZ8" t="str">
        <f>アンケート回答シート!C136</f>
        <v/>
      </c>
      <c r="DA8" t="str">
        <f>アンケート回答シート!C137</f>
        <v/>
      </c>
      <c r="DB8" t="str">
        <f>アンケート回答シート!C138</f>
        <v/>
      </c>
      <c r="DC8" t="str">
        <f>アンケート回答シート!D140</f>
        <v/>
      </c>
      <c r="DD8" t="str">
        <f>アンケート回答シート!D141</f>
        <v/>
      </c>
      <c r="DE8">
        <f>アンケート回答シート!C145</f>
        <v>0</v>
      </c>
      <c r="DF8">
        <f>アンケート回答シート!C146</f>
        <v>0</v>
      </c>
      <c r="DG8">
        <f>アンケート回答シート!C147</f>
        <v>0</v>
      </c>
      <c r="DH8">
        <f>アンケート回答シート!C148</f>
        <v>0</v>
      </c>
      <c r="DI8">
        <f>DE8+DF8+DG8*2+DH8*2</f>
        <v>0</v>
      </c>
      <c r="DJ8">
        <f>アンケート回答シート!C150</f>
        <v>0</v>
      </c>
      <c r="DK8">
        <f>アンケート回答シート!C151</f>
        <v>0</v>
      </c>
      <c r="DL8">
        <f>アンケート回答シート!C152</f>
        <v>0</v>
      </c>
      <c r="DM8">
        <f>アンケート回答シート!C153</f>
        <v>0</v>
      </c>
      <c r="DN8">
        <f>アンケート回答シート!C154</f>
        <v>0</v>
      </c>
      <c r="DO8">
        <f>アンケート回答シート!C155</f>
        <v>0</v>
      </c>
      <c r="DP8">
        <f>DJ8+DK8*2+DL8*3.75+DM8+DN8*2+DO8*4</f>
        <v>0</v>
      </c>
      <c r="DQ8">
        <f>アンケート回答シート!C157</f>
        <v>0</v>
      </c>
      <c r="DR8">
        <f>アンケート回答シート!C158</f>
        <v>0</v>
      </c>
      <c r="DS8">
        <f>アンケート回答シート!C159</f>
        <v>0</v>
      </c>
      <c r="DT8">
        <f>アンケート回答シート!C160</f>
        <v>0</v>
      </c>
      <c r="DU8">
        <f>アンケート回答シート!C161</f>
        <v>0</v>
      </c>
      <c r="DV8">
        <f>アンケート回答シート!C162</f>
        <v>0</v>
      </c>
      <c r="DW8">
        <f>アンケート回答シート!C163</f>
        <v>0</v>
      </c>
      <c r="DX8">
        <f>アンケート回答シート!C164</f>
        <v>0</v>
      </c>
      <c r="DY8">
        <f>アンケート回答シート!C165</f>
        <v>0</v>
      </c>
      <c r="DZ8">
        <f>アンケート回答シート!C166</f>
        <v>0</v>
      </c>
      <c r="EA8">
        <f>アンケート回答シート!C167</f>
        <v>0</v>
      </c>
      <c r="EB8">
        <f>アンケート回答シート!C168</f>
        <v>0</v>
      </c>
      <c r="EC8">
        <f>DQ8+DR8+DS8*2+DT8*2+DU8*5+DV8*5+DW8*10+DX8*10+DY8*15+DZ8*15+EA8*20+EB8*20</f>
        <v>0</v>
      </c>
      <c r="ED8">
        <f>アンケート回答シート!C170</f>
        <v>0</v>
      </c>
      <c r="EE8">
        <f>アンケート回答シート!C171</f>
        <v>0</v>
      </c>
      <c r="EF8">
        <f>アンケート回答シート!C172</f>
        <v>0</v>
      </c>
      <c r="EG8">
        <f>アンケート回答シート!C173</f>
        <v>0</v>
      </c>
      <c r="EH8">
        <f>アンケート回答シート!C174</f>
        <v>0</v>
      </c>
      <c r="EI8">
        <f>アンケート回答シート!C175</f>
        <v>0</v>
      </c>
      <c r="EJ8">
        <f>ED8*10+EE8*10+EF8*15+EG8*15+EH8*20+EI8*20</f>
        <v>0</v>
      </c>
      <c r="EK8">
        <f>EC8+EJ8</f>
        <v>0</v>
      </c>
      <c r="EL8">
        <f>アンケート回答シート!C177</f>
        <v>0</v>
      </c>
      <c r="EM8">
        <f>アンケート回答シート!C178</f>
        <v>0</v>
      </c>
      <c r="EN8">
        <f>アンケート回答シート!C179</f>
        <v>0</v>
      </c>
      <c r="EO8">
        <f>アンケート回答シート!C180</f>
        <v>0</v>
      </c>
      <c r="EP8">
        <f>EL8+EM8+EN8*2+EO8*2</f>
        <v>0</v>
      </c>
      <c r="EQ8">
        <f>アンケート回答シート!C182</f>
        <v>0</v>
      </c>
      <c r="ER8">
        <f>アンケート回答シート!C183</f>
        <v>0</v>
      </c>
      <c r="ES8">
        <f>アンケート回答シート!C184</f>
        <v>0</v>
      </c>
      <c r="ET8">
        <f>アンケート回答シート!C185</f>
        <v>0</v>
      </c>
      <c r="EU8">
        <f>EQ8+ER8+ES8*2+ET8*2</f>
        <v>0</v>
      </c>
      <c r="EV8">
        <f>アンケート回答シート!C187</f>
        <v>0</v>
      </c>
      <c r="EW8">
        <f>アンケート回答シート!C188</f>
        <v>0</v>
      </c>
      <c r="EX8">
        <f>アンケート回答シート!C189</f>
        <v>0</v>
      </c>
      <c r="EY8">
        <f>アンケート回答シート!C190</f>
        <v>0</v>
      </c>
      <c r="EZ8">
        <f>EV8+EW8+EX8*2+EY8*2</f>
        <v>0</v>
      </c>
      <c r="FA8">
        <f>アンケート回答シート!C192</f>
        <v>0</v>
      </c>
      <c r="FB8">
        <f>アンケート回答シート!C193</f>
        <v>0</v>
      </c>
      <c r="FC8">
        <f>FA8+FB8*2</f>
        <v>0</v>
      </c>
      <c r="FD8">
        <f>アンケート回答シート!C195</f>
        <v>0</v>
      </c>
      <c r="FE8">
        <f>アンケート回答シート!C196</f>
        <v>0</v>
      </c>
      <c r="FF8" t="e">
        <f>DP8/(DI8+EP8+EU8+EZ8+FC8+GD8)</f>
        <v>#DIV/0!</v>
      </c>
      <c r="FG8" t="e">
        <f>FD8/3/(DI8+EP8+EU8+EZ8+FC8+GD8)</f>
        <v>#DIV/0!</v>
      </c>
      <c r="FH8">
        <f>アンケート回答シート!C198</f>
        <v>0</v>
      </c>
      <c r="FI8">
        <f>アンケート回答シート!C199</f>
        <v>0</v>
      </c>
      <c r="FJ8">
        <f>アンケート回答シート!C200</f>
        <v>0</v>
      </c>
      <c r="FK8">
        <f>アンケート回答シート!C201</f>
        <v>0</v>
      </c>
      <c r="FL8">
        <f>アンケート回答シート!C205</f>
        <v>0</v>
      </c>
      <c r="FM8">
        <f>アンケート回答シート!C206</f>
        <v>0</v>
      </c>
      <c r="FN8">
        <f>アンケート回答シート!C207</f>
        <v>0</v>
      </c>
      <c r="FO8">
        <f>アンケート回答シート!C208</f>
        <v>0</v>
      </c>
      <c r="FP8">
        <f>アンケート回答シート!C209</f>
        <v>0</v>
      </c>
      <c r="FQ8">
        <f>アンケート回答シート!C210</f>
        <v>0</v>
      </c>
      <c r="FR8" t="str">
        <f>アンケート回答シート!C214</f>
        <v/>
      </c>
      <c r="FS8" t="str">
        <f>アンケート回答シート!C215</f>
        <v/>
      </c>
      <c r="FT8" t="str">
        <f>アンケート回答シート!C216</f>
        <v/>
      </c>
      <c r="FU8" t="str">
        <f>アンケート回答シート!C218</f>
        <v/>
      </c>
      <c r="FV8" t="str">
        <f>アンケート回答シート!C219</f>
        <v/>
      </c>
      <c r="FW8" t="str">
        <f>アンケート回答シート!C220</f>
        <v/>
      </c>
      <c r="FX8">
        <f>アンケート回答シート!C222</f>
        <v>0</v>
      </c>
      <c r="FY8">
        <f>アンケート回答シート!C223</f>
        <v>0</v>
      </c>
      <c r="FZ8">
        <f>アンケート回答シート!C225</f>
        <v>0</v>
      </c>
      <c r="GA8">
        <f>アンケート回答シート!C226</f>
        <v>0</v>
      </c>
      <c r="GB8">
        <f>アンケート回答シート!C228</f>
        <v>0</v>
      </c>
      <c r="GC8">
        <f>アンケート回答シート!C229</f>
        <v>0</v>
      </c>
      <c r="GD8">
        <f>GB8+GC8*2</f>
        <v>0</v>
      </c>
      <c r="GE8">
        <f>アンケート回答シート!C231</f>
        <v>0</v>
      </c>
      <c r="GF8">
        <f>アンケート回答シート!C232</f>
        <v>0</v>
      </c>
      <c r="GG8">
        <f>アンケート回答シート!C236</f>
        <v>0</v>
      </c>
      <c r="GH8">
        <f>アンケート回答シート!C237</f>
        <v>0</v>
      </c>
      <c r="GI8">
        <f>アンケート回答シート!C238</f>
        <v>0</v>
      </c>
      <c r="GJ8">
        <f>アンケート回答シート!D239</f>
        <v>0</v>
      </c>
      <c r="GK8">
        <f>アンケート回答シート!D240</f>
        <v>0</v>
      </c>
      <c r="GL8">
        <f>アンケート回答シート!D241</f>
        <v>0</v>
      </c>
      <c r="GM8">
        <f>アンケート回答シート!D242</f>
        <v>0</v>
      </c>
      <c r="GN8">
        <f>アンケート回答シート!D243</f>
        <v>0</v>
      </c>
      <c r="GO8">
        <f>アンケート回答シート!D244</f>
        <v>0</v>
      </c>
      <c r="GP8">
        <f>アンケート回答シート!D245</f>
        <v>0</v>
      </c>
      <c r="GQ8">
        <f>アンケート回答シート!D246</f>
        <v>0</v>
      </c>
      <c r="GR8">
        <f>アンケート回答シート!D247</f>
        <v>0</v>
      </c>
      <c r="GS8">
        <f>アンケート回答シート!D248</f>
        <v>0</v>
      </c>
      <c r="GT8">
        <f>アンケート回答シート!D249</f>
        <v>0</v>
      </c>
      <c r="GU8" t="str">
        <f>アンケート回答シート!D250</f>
        <v/>
      </c>
      <c r="GV8">
        <f>アンケート回答シート!D251</f>
        <v>0</v>
      </c>
      <c r="GW8" t="str">
        <f>アンケート回答シート!D252</f>
        <v/>
      </c>
      <c r="GX8">
        <f>アンケート回答シート!D253</f>
        <v>0</v>
      </c>
      <c r="GY8" t="str">
        <f>アンケート回答シート!D254</f>
        <v/>
      </c>
      <c r="GZ8">
        <f>アンケート回答シート!D255</f>
        <v>0</v>
      </c>
      <c r="HA8" t="str">
        <f>アンケート回答シート!D256</f>
        <v/>
      </c>
      <c r="HB8">
        <f>アンケート回答シート!D257</f>
        <v>0</v>
      </c>
      <c r="HC8">
        <f>アンケート回答シート!D258</f>
        <v>0</v>
      </c>
      <c r="HD8" t="str">
        <f>アンケート回答シート!D259</f>
        <v/>
      </c>
      <c r="HE8">
        <f>アンケート回答シート!D260</f>
        <v>0</v>
      </c>
      <c r="HF8" t="str">
        <f>アンケート回答シート!D261</f>
        <v/>
      </c>
      <c r="HG8" t="str">
        <f>アンケート回答シート!D262</f>
        <v/>
      </c>
      <c r="HH8">
        <f>アンケート回答シート!D263</f>
        <v>0</v>
      </c>
      <c r="HI8">
        <f>アンケート回答シート!C267</f>
        <v>0</v>
      </c>
      <c r="HJ8">
        <f>アンケート回答シート!C268</f>
        <v>0</v>
      </c>
      <c r="HK8">
        <f>アンケート回答シート!C269</f>
        <v>0</v>
      </c>
      <c r="HL8">
        <f>アンケート回答シート!C270</f>
        <v>0</v>
      </c>
      <c r="HM8">
        <f>アンケート回答シート!C271</f>
        <v>0</v>
      </c>
      <c r="HN8">
        <f>アンケート回答シート!C272</f>
        <v>0</v>
      </c>
      <c r="HO8">
        <f>アンケート回答シート!C273</f>
        <v>0</v>
      </c>
      <c r="HP8">
        <f>アンケート回答シート!C274</f>
        <v>0</v>
      </c>
      <c r="HQ8">
        <f>アンケート回答シート!C275</f>
        <v>0</v>
      </c>
      <c r="HR8">
        <f>アンケート回答シート!C276</f>
        <v>0</v>
      </c>
      <c r="HS8">
        <f>アンケート回答シート!C277</f>
        <v>0</v>
      </c>
      <c r="HT8">
        <f>アンケート回答シート!C279</f>
        <v>0</v>
      </c>
      <c r="HU8">
        <f>アンケート回答シート!C280</f>
        <v>0</v>
      </c>
      <c r="HV8">
        <f>アンケート回答シート!D282</f>
        <v>0</v>
      </c>
      <c r="HW8">
        <f>アンケート回答シート!D283</f>
        <v>0</v>
      </c>
      <c r="HX8">
        <f>アンケート回答シート!D284</f>
        <v>0</v>
      </c>
      <c r="HY8">
        <f>アンケート回答シート!D285</f>
        <v>0</v>
      </c>
      <c r="HZ8">
        <f>アンケート回答シート!D286</f>
        <v>0</v>
      </c>
      <c r="IA8">
        <f>アンケート回答シート!D287</f>
        <v>0</v>
      </c>
      <c r="IB8">
        <f>アンケート回答シート!D288</f>
        <v>0</v>
      </c>
      <c r="IC8">
        <f>アンケート回答シート!D289</f>
        <v>0</v>
      </c>
      <c r="ID8">
        <f>アンケート回答シート!D290</f>
        <v>0</v>
      </c>
      <c r="IE8">
        <f>アンケート回答シート!D291</f>
        <v>0</v>
      </c>
      <c r="IF8">
        <f>アンケート回答シート!D292</f>
        <v>0</v>
      </c>
      <c r="IG8">
        <f>アンケート回答シート!D293</f>
        <v>0</v>
      </c>
      <c r="IH8">
        <f>アンケート回答シート!D294</f>
        <v>0</v>
      </c>
      <c r="II8" t="str">
        <f>アンケート回答シート!C298</f>
        <v/>
      </c>
      <c r="IJ8" t="str">
        <f>アンケート回答シート!C299</f>
        <v/>
      </c>
      <c r="IK8" s="4" t="str">
        <f>アンケート回答シート!C300</f>
        <v/>
      </c>
      <c r="IL8" s="4" t="str">
        <f>アンケート回答シート!C301</f>
        <v/>
      </c>
      <c r="IM8" t="str">
        <f>アンケート回答シート!C302</f>
        <v/>
      </c>
      <c r="IN8" t="str">
        <f>アンケート回答シート!C303</f>
        <v/>
      </c>
      <c r="IO8" t="str">
        <f>アンケート回答シート!C304</f>
        <v/>
      </c>
      <c r="IP8" t="str">
        <f>アンケート回答シート!C305</f>
        <v/>
      </c>
      <c r="IQ8" t="str">
        <f>アンケート回答シート!C306</f>
        <v/>
      </c>
      <c r="IR8" t="str">
        <f>アンケート回答シート!C310</f>
        <v/>
      </c>
      <c r="IS8" t="str">
        <f>アンケート回答シート!C311</f>
        <v/>
      </c>
      <c r="IT8">
        <f>アンケート回答シート!C312</f>
        <v>0</v>
      </c>
      <c r="IU8">
        <f>アンケート回答シート!C313</f>
        <v>0</v>
      </c>
      <c r="IV8">
        <f>アンケート回答シート!C314</f>
        <v>0</v>
      </c>
      <c r="IW8">
        <f>アンケート回答シート!C315</f>
        <v>0</v>
      </c>
      <c r="IX8" t="str">
        <f>アンケート回答シート!C316</f>
        <v/>
      </c>
    </row>
  </sheetData>
  <mergeCells count="254">
    <mergeCell ref="DJ3:DO3"/>
    <mergeCell ref="B5:B6"/>
    <mergeCell ref="C5:C6"/>
    <mergeCell ref="D5:D6"/>
    <mergeCell ref="E5:E6"/>
    <mergeCell ref="F5:F6"/>
    <mergeCell ref="G5:G6"/>
    <mergeCell ref="V5:Z5"/>
    <mergeCell ref="AB5:AG5"/>
    <mergeCell ref="AJ5:AL5"/>
    <mergeCell ref="AN5:AP5"/>
    <mergeCell ref="AQ5:AQ6"/>
    <mergeCell ref="AR3:AY3"/>
    <mergeCell ref="H5:H6"/>
    <mergeCell ref="I5:I6"/>
    <mergeCell ref="J5:J6"/>
    <mergeCell ref="K5:K6"/>
    <mergeCell ref="L5:L6"/>
    <mergeCell ref="M5:U5"/>
    <mergeCell ref="AZ3:BG3"/>
    <mergeCell ref="BH3:BO3"/>
    <mergeCell ref="BP3:BU4"/>
    <mergeCell ref="BV3:BY4"/>
    <mergeCell ref="AR4:AT4"/>
    <mergeCell ref="AU4:AY4"/>
    <mergeCell ref="AZ4:BB4"/>
    <mergeCell ref="BC4:BG4"/>
    <mergeCell ref="BH4:BJ4"/>
    <mergeCell ref="BK4:BO4"/>
    <mergeCell ref="BH5:BJ5"/>
    <mergeCell ref="BK5:BM5"/>
    <mergeCell ref="BN5:BO5"/>
    <mergeCell ref="BP5:BR5"/>
    <mergeCell ref="BS5:BU5"/>
    <mergeCell ref="BV5:BV6"/>
    <mergeCell ref="AR5:AT5"/>
    <mergeCell ref="AU5:AW5"/>
    <mergeCell ref="AX5:AY5"/>
    <mergeCell ref="AZ5:BB5"/>
    <mergeCell ref="BC5:BE5"/>
    <mergeCell ref="BF5:BG5"/>
    <mergeCell ref="CE5:CE6"/>
    <mergeCell ref="CF5:CG5"/>
    <mergeCell ref="CH5:CI5"/>
    <mergeCell ref="CJ5:CK5"/>
    <mergeCell ref="CL5:CL6"/>
    <mergeCell ref="CM5:CM6"/>
    <mergeCell ref="BW5:BW6"/>
    <mergeCell ref="BX5:BX6"/>
    <mergeCell ref="BY5:BY6"/>
    <mergeCell ref="CD5:CD6"/>
    <mergeCell ref="DQ3:EB3"/>
    <mergeCell ref="ED3:EI3"/>
    <mergeCell ref="EL3:EO3"/>
    <mergeCell ref="EQ3:ET3"/>
    <mergeCell ref="EV3:EY3"/>
    <mergeCell ref="CN5:CN6"/>
    <mergeCell ref="CO5:CP5"/>
    <mergeCell ref="CQ5:CR5"/>
    <mergeCell ref="CS5:CT5"/>
    <mergeCell ref="CU5:CU6"/>
    <mergeCell ref="DE3:DH3"/>
    <mergeCell ref="CW5:CW6"/>
    <mergeCell ref="CX5:CX6"/>
    <mergeCell ref="CY5:CY6"/>
    <mergeCell ref="CZ5:CZ6"/>
    <mergeCell ref="BZ3:DD3"/>
    <mergeCell ref="CD4:CL4"/>
    <mergeCell ref="CM4:CU4"/>
    <mergeCell ref="DA5:DA6"/>
    <mergeCell ref="DB5:DB6"/>
    <mergeCell ref="DC4:DD4"/>
    <mergeCell ref="DC5:DC6"/>
    <mergeCell ref="DD5:DD6"/>
    <mergeCell ref="DP4:DP6"/>
    <mergeCell ref="FX3:FY3"/>
    <mergeCell ref="FZ3:GA3"/>
    <mergeCell ref="GB3:GC3"/>
    <mergeCell ref="GE3:GF3"/>
    <mergeCell ref="GG3:GG6"/>
    <mergeCell ref="GH3:GH6"/>
    <mergeCell ref="FA3:FB3"/>
    <mergeCell ref="FF3:FG3"/>
    <mergeCell ref="FH3:FJ3"/>
    <mergeCell ref="FR3:FT3"/>
    <mergeCell ref="FU3:FW3"/>
    <mergeCell ref="FW4:FW6"/>
    <mergeCell ref="FV4:FV6"/>
    <mergeCell ref="FU4:FU6"/>
    <mergeCell ref="FT4:FT6"/>
    <mergeCell ref="FM3:FM6"/>
    <mergeCell ref="FQ3:FQ6"/>
    <mergeCell ref="FP3:FP6"/>
    <mergeCell ref="FO3:FO6"/>
    <mergeCell ref="FN3:FN6"/>
    <mergeCell ref="FR4:FR6"/>
    <mergeCell ref="FS4:FS6"/>
    <mergeCell ref="GF4:GF6"/>
    <mergeCell ref="GE4:GE6"/>
    <mergeCell ref="IE3:IF3"/>
    <mergeCell ref="IR3:IW3"/>
    <mergeCell ref="BZ4:CC4"/>
    <mergeCell ref="BZ5:BZ6"/>
    <mergeCell ref="CA5:CA6"/>
    <mergeCell ref="CB5:CB6"/>
    <mergeCell ref="CC5:CC6"/>
    <mergeCell ref="CV4:DB4"/>
    <mergeCell ref="CV5:CV6"/>
    <mergeCell ref="GY3:GZ3"/>
    <mergeCell ref="HA3:HC3"/>
    <mergeCell ref="HD3:HE3"/>
    <mergeCell ref="HF3:HH3"/>
    <mergeCell ref="HI3:HS3"/>
    <mergeCell ref="HT3:HU3"/>
    <mergeCell ref="GJ3:GK3"/>
    <mergeCell ref="GL3:GQ3"/>
    <mergeCell ref="GR3:GT3"/>
    <mergeCell ref="GU3:GV3"/>
    <mergeCell ref="GW3:GX3"/>
    <mergeCell ref="GI3:GI6"/>
    <mergeCell ref="GJ4:GJ6"/>
    <mergeCell ref="GK4:GK6"/>
    <mergeCell ref="GX4:GX6"/>
    <mergeCell ref="DL4:DL6"/>
    <mergeCell ref="DK4:DK6"/>
    <mergeCell ref="DJ4:DJ6"/>
    <mergeCell ref="DE4:DE6"/>
    <mergeCell ref="DU4:DU6"/>
    <mergeCell ref="DT4:DT6"/>
    <mergeCell ref="DS4:DS6"/>
    <mergeCell ref="DR4:DR6"/>
    <mergeCell ref="DQ4:DQ6"/>
    <mergeCell ref="DI4:DI6"/>
    <mergeCell ref="DH4:DH6"/>
    <mergeCell ref="DG4:DG6"/>
    <mergeCell ref="DF4:DF6"/>
    <mergeCell ref="DM4:DM6"/>
    <mergeCell ref="DN4:DN6"/>
    <mergeCell ref="DO4:DO6"/>
    <mergeCell ref="DV4:DV6"/>
    <mergeCell ref="EU4:EU6"/>
    <mergeCell ref="ET4:ET6"/>
    <mergeCell ref="ES4:ES6"/>
    <mergeCell ref="ER4:ER6"/>
    <mergeCell ref="EQ4:EQ6"/>
    <mergeCell ref="EP4:EP6"/>
    <mergeCell ref="EO4:EO6"/>
    <mergeCell ref="EN4:EN6"/>
    <mergeCell ref="EC4:EC6"/>
    <mergeCell ref="EB4:EB6"/>
    <mergeCell ref="EA4:EA6"/>
    <mergeCell ref="DZ4:DZ6"/>
    <mergeCell ref="DY4:DY6"/>
    <mergeCell ref="DX4:DX6"/>
    <mergeCell ref="EL4:EL6"/>
    <mergeCell ref="EK4:EK6"/>
    <mergeCell ref="EJ4:EJ6"/>
    <mergeCell ref="EZ4:EZ6"/>
    <mergeCell ref="EY4:EY6"/>
    <mergeCell ref="EX4:EX6"/>
    <mergeCell ref="EW4:EW6"/>
    <mergeCell ref="EV4:EV6"/>
    <mergeCell ref="DW4:DW6"/>
    <mergeCell ref="FA4:FA6"/>
    <mergeCell ref="FK3:FK6"/>
    <mergeCell ref="FL3:FL6"/>
    <mergeCell ref="FJ4:FJ6"/>
    <mergeCell ref="FI4:FI6"/>
    <mergeCell ref="FH4:FH6"/>
    <mergeCell ref="FG4:FG6"/>
    <mergeCell ref="FF4:FF6"/>
    <mergeCell ref="EM4:EM6"/>
    <mergeCell ref="FD4:FD6"/>
    <mergeCell ref="FC4:FC6"/>
    <mergeCell ref="FB4:FB6"/>
    <mergeCell ref="EI4:EI6"/>
    <mergeCell ref="EH4:EH6"/>
    <mergeCell ref="EG4:EG6"/>
    <mergeCell ref="EF4:EF6"/>
    <mergeCell ref="EE4:EE6"/>
    <mergeCell ref="ED4:ED6"/>
    <mergeCell ref="GD4:GD6"/>
    <mergeCell ref="GC4:GC6"/>
    <mergeCell ref="GB4:GB6"/>
    <mergeCell ref="GA4:GA6"/>
    <mergeCell ref="FZ4:FZ6"/>
    <mergeCell ref="FY4:FY6"/>
    <mergeCell ref="FX4:FX6"/>
    <mergeCell ref="GQ4:GQ6"/>
    <mergeCell ref="GP4:GP6"/>
    <mergeCell ref="GO4:GO6"/>
    <mergeCell ref="GN4:GN6"/>
    <mergeCell ref="GM4:GM6"/>
    <mergeCell ref="GL4:GL6"/>
    <mergeCell ref="HH4:HH6"/>
    <mergeCell ref="HG4:HG6"/>
    <mergeCell ref="HF4:HF6"/>
    <mergeCell ref="GW4:GW6"/>
    <mergeCell ref="GV4:GV6"/>
    <mergeCell ref="GU4:GU6"/>
    <mergeCell ref="GT4:GT6"/>
    <mergeCell ref="GS4:GS6"/>
    <mergeCell ref="GR4:GR6"/>
    <mergeCell ref="HB4:HB6"/>
    <mergeCell ref="HA4:HA6"/>
    <mergeCell ref="GZ4:GZ6"/>
    <mergeCell ref="GY4:GY6"/>
    <mergeCell ref="HE4:HE6"/>
    <mergeCell ref="HD4:HD6"/>
    <mergeCell ref="HC4:HC6"/>
    <mergeCell ref="IC4:IC6"/>
    <mergeCell ref="IB4:IB6"/>
    <mergeCell ref="HO4:HO6"/>
    <mergeCell ref="HN4:HN6"/>
    <mergeCell ref="HM4:HM6"/>
    <mergeCell ref="HL4:HL6"/>
    <mergeCell ref="HK4:HK6"/>
    <mergeCell ref="HJ4:HJ6"/>
    <mergeCell ref="HU4:HU6"/>
    <mergeCell ref="HT4:HT6"/>
    <mergeCell ref="HS4:HS6"/>
    <mergeCell ref="HR4:HR6"/>
    <mergeCell ref="IA4:IA6"/>
    <mergeCell ref="HZ4:HZ6"/>
    <mergeCell ref="HY4:HY6"/>
    <mergeCell ref="HX4:HX6"/>
    <mergeCell ref="HW4:HW6"/>
    <mergeCell ref="HV4:HV6"/>
    <mergeCell ref="HQ4:HQ6"/>
    <mergeCell ref="HP4:HP6"/>
    <mergeCell ref="FD3:FE3"/>
    <mergeCell ref="FE4:FE6"/>
    <mergeCell ref="IQ3:IQ6"/>
    <mergeCell ref="IP3:IP6"/>
    <mergeCell ref="IO3:IO6"/>
    <mergeCell ref="IR4:IR6"/>
    <mergeCell ref="IS4:IS6"/>
    <mergeCell ref="IX3:IX6"/>
    <mergeCell ref="IW4:IW6"/>
    <mergeCell ref="IV4:IV6"/>
    <mergeCell ref="IU4:IU6"/>
    <mergeCell ref="IT4:IT6"/>
    <mergeCell ref="IN3:IN6"/>
    <mergeCell ref="IM3:IM6"/>
    <mergeCell ref="IL3:IL6"/>
    <mergeCell ref="IK3:IK6"/>
    <mergeCell ref="IJ3:IJ6"/>
    <mergeCell ref="II3:II6"/>
    <mergeCell ref="HI4:HI6"/>
    <mergeCell ref="IH4:IH6"/>
    <mergeCell ref="IG4:IG6"/>
    <mergeCell ref="IF4:IF6"/>
    <mergeCell ref="IE4:IE6"/>
    <mergeCell ref="ID4:ID6"/>
  </mergeCells>
  <phoneticPr fontId="1"/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93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8.875" defaultRowHeight="13.5"/>
  <cols>
    <col min="239" max="240" width="11.375" bestFit="1" customWidth="1"/>
  </cols>
  <sheetData>
    <row r="1" spans="1:25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  <c r="BW1">
        <v>75</v>
      </c>
      <c r="BX1">
        <v>76</v>
      </c>
      <c r="BY1">
        <v>77</v>
      </c>
      <c r="BZ1">
        <v>78</v>
      </c>
      <c r="CA1">
        <v>79</v>
      </c>
      <c r="CB1">
        <v>80</v>
      </c>
      <c r="CC1">
        <v>81</v>
      </c>
      <c r="CD1">
        <v>82</v>
      </c>
      <c r="CE1">
        <v>83</v>
      </c>
      <c r="CF1">
        <v>84</v>
      </c>
      <c r="CG1">
        <v>85</v>
      </c>
      <c r="CH1">
        <v>86</v>
      </c>
      <c r="CI1">
        <v>87</v>
      </c>
      <c r="CJ1">
        <v>88</v>
      </c>
      <c r="CK1">
        <v>89</v>
      </c>
      <c r="CL1">
        <v>90</v>
      </c>
      <c r="CM1">
        <v>91</v>
      </c>
      <c r="CN1">
        <v>92</v>
      </c>
      <c r="CO1">
        <v>93</v>
      </c>
      <c r="CP1">
        <v>94</v>
      </c>
      <c r="CQ1">
        <v>95</v>
      </c>
      <c r="CR1">
        <v>96</v>
      </c>
      <c r="CS1">
        <v>97</v>
      </c>
      <c r="CT1">
        <v>98</v>
      </c>
      <c r="CU1">
        <v>99</v>
      </c>
      <c r="CV1">
        <v>100</v>
      </c>
      <c r="CW1">
        <v>101</v>
      </c>
      <c r="CX1">
        <v>102</v>
      </c>
      <c r="CY1">
        <v>103</v>
      </c>
      <c r="CZ1">
        <v>104</v>
      </c>
      <c r="DA1">
        <v>105</v>
      </c>
      <c r="DB1">
        <v>106</v>
      </c>
      <c r="DC1">
        <v>107</v>
      </c>
      <c r="DD1">
        <v>108</v>
      </c>
      <c r="DE1">
        <v>109</v>
      </c>
      <c r="DF1">
        <v>110</v>
      </c>
      <c r="DG1">
        <v>111</v>
      </c>
      <c r="DH1">
        <v>112</v>
      </c>
      <c r="DI1">
        <v>113</v>
      </c>
      <c r="DJ1">
        <v>114</v>
      </c>
      <c r="DK1">
        <v>115</v>
      </c>
      <c r="DL1">
        <v>116</v>
      </c>
      <c r="DM1">
        <v>117</v>
      </c>
      <c r="DN1">
        <v>118</v>
      </c>
      <c r="DO1">
        <v>119</v>
      </c>
      <c r="DP1">
        <v>120</v>
      </c>
      <c r="DQ1">
        <v>121</v>
      </c>
      <c r="DR1">
        <v>122</v>
      </c>
      <c r="DS1">
        <v>123</v>
      </c>
      <c r="DT1">
        <v>124</v>
      </c>
      <c r="DU1">
        <v>125</v>
      </c>
      <c r="DV1">
        <v>126</v>
      </c>
      <c r="DW1">
        <v>127</v>
      </c>
      <c r="DX1">
        <v>128</v>
      </c>
      <c r="DY1">
        <v>129</v>
      </c>
      <c r="DZ1">
        <v>130</v>
      </c>
      <c r="EA1">
        <v>131</v>
      </c>
      <c r="EB1">
        <v>132</v>
      </c>
      <c r="EC1">
        <v>133</v>
      </c>
      <c r="ED1">
        <v>134</v>
      </c>
      <c r="EE1">
        <v>135</v>
      </c>
      <c r="EF1">
        <v>136</v>
      </c>
      <c r="EG1">
        <v>137</v>
      </c>
      <c r="EH1">
        <v>138</v>
      </c>
      <c r="EI1">
        <v>139</v>
      </c>
      <c r="EJ1">
        <v>140</v>
      </c>
      <c r="EK1">
        <v>141</v>
      </c>
      <c r="EL1">
        <v>142</v>
      </c>
      <c r="EM1">
        <v>143</v>
      </c>
      <c r="EN1">
        <v>144</v>
      </c>
      <c r="EO1">
        <v>145</v>
      </c>
      <c r="EP1">
        <v>146</v>
      </c>
      <c r="EQ1">
        <v>147</v>
      </c>
      <c r="ER1">
        <v>148</v>
      </c>
      <c r="ES1">
        <v>149</v>
      </c>
      <c r="ET1">
        <v>150</v>
      </c>
      <c r="EU1">
        <v>151</v>
      </c>
      <c r="EV1">
        <v>152</v>
      </c>
      <c r="EW1">
        <v>153</v>
      </c>
      <c r="EX1">
        <v>154</v>
      </c>
      <c r="EY1">
        <v>155</v>
      </c>
      <c r="EZ1">
        <v>156</v>
      </c>
      <c r="FA1">
        <v>157</v>
      </c>
      <c r="FB1">
        <v>158</v>
      </c>
      <c r="FC1">
        <v>159</v>
      </c>
      <c r="FD1">
        <v>160</v>
      </c>
      <c r="FE1">
        <v>161</v>
      </c>
      <c r="FF1">
        <v>162</v>
      </c>
      <c r="FG1">
        <v>163</v>
      </c>
      <c r="FH1">
        <v>164</v>
      </c>
      <c r="FI1">
        <v>165</v>
      </c>
      <c r="FJ1">
        <v>166</v>
      </c>
      <c r="FK1">
        <v>167</v>
      </c>
      <c r="FL1">
        <v>168</v>
      </c>
      <c r="FM1">
        <v>169</v>
      </c>
      <c r="FN1">
        <v>170</v>
      </c>
      <c r="FO1">
        <v>171</v>
      </c>
      <c r="FP1">
        <v>172</v>
      </c>
      <c r="FQ1">
        <v>173</v>
      </c>
      <c r="FR1">
        <v>174</v>
      </c>
      <c r="FS1">
        <v>175</v>
      </c>
      <c r="FT1">
        <v>176</v>
      </c>
      <c r="FU1">
        <v>177</v>
      </c>
      <c r="FV1">
        <v>178</v>
      </c>
      <c r="FW1">
        <v>179</v>
      </c>
      <c r="FX1">
        <v>180</v>
      </c>
      <c r="FY1">
        <v>181</v>
      </c>
      <c r="FZ1">
        <v>182</v>
      </c>
      <c r="GA1">
        <v>183</v>
      </c>
      <c r="GB1">
        <v>184</v>
      </c>
      <c r="GC1">
        <v>185</v>
      </c>
      <c r="GD1">
        <v>186</v>
      </c>
      <c r="GE1">
        <v>187</v>
      </c>
      <c r="GF1">
        <v>188</v>
      </c>
      <c r="GG1">
        <v>189</v>
      </c>
      <c r="GH1">
        <v>190</v>
      </c>
      <c r="GI1">
        <v>191</v>
      </c>
      <c r="GJ1">
        <v>192</v>
      </c>
      <c r="GK1">
        <v>193</v>
      </c>
      <c r="GL1">
        <v>194</v>
      </c>
      <c r="GM1">
        <v>195</v>
      </c>
      <c r="GN1">
        <v>196</v>
      </c>
      <c r="GO1">
        <v>197</v>
      </c>
      <c r="GP1">
        <v>198</v>
      </c>
      <c r="GQ1">
        <v>199</v>
      </c>
      <c r="GR1">
        <v>200</v>
      </c>
      <c r="GS1">
        <v>201</v>
      </c>
      <c r="GT1">
        <v>202</v>
      </c>
      <c r="GU1">
        <v>203</v>
      </c>
      <c r="GV1">
        <v>204</v>
      </c>
      <c r="GW1">
        <v>205</v>
      </c>
      <c r="GX1">
        <v>206</v>
      </c>
      <c r="GY1">
        <v>207</v>
      </c>
      <c r="GZ1">
        <v>208</v>
      </c>
      <c r="HA1">
        <v>209</v>
      </c>
      <c r="HB1">
        <v>210</v>
      </c>
      <c r="HC1">
        <v>211</v>
      </c>
      <c r="HD1">
        <v>212</v>
      </c>
      <c r="HE1">
        <v>213</v>
      </c>
      <c r="HF1">
        <v>214</v>
      </c>
      <c r="HG1">
        <v>215</v>
      </c>
      <c r="HH1">
        <v>216</v>
      </c>
      <c r="HI1">
        <v>217</v>
      </c>
      <c r="HJ1">
        <v>218</v>
      </c>
      <c r="HK1">
        <v>219</v>
      </c>
      <c r="HL1">
        <v>220</v>
      </c>
      <c r="HM1">
        <v>221</v>
      </c>
      <c r="HN1">
        <v>222</v>
      </c>
      <c r="HO1">
        <v>223</v>
      </c>
      <c r="HP1">
        <v>224</v>
      </c>
      <c r="HQ1">
        <v>225</v>
      </c>
      <c r="HR1">
        <v>226</v>
      </c>
      <c r="HS1">
        <v>227</v>
      </c>
      <c r="HT1">
        <v>228</v>
      </c>
      <c r="HU1">
        <v>229</v>
      </c>
      <c r="HV1">
        <v>230</v>
      </c>
      <c r="HW1">
        <v>231</v>
      </c>
      <c r="HX1">
        <v>232</v>
      </c>
      <c r="HY1">
        <v>233</v>
      </c>
      <c r="HZ1">
        <v>234</v>
      </c>
      <c r="IA1">
        <v>235</v>
      </c>
      <c r="IB1">
        <v>236</v>
      </c>
      <c r="IC1">
        <v>237</v>
      </c>
      <c r="ID1">
        <v>238</v>
      </c>
      <c r="IE1">
        <v>239</v>
      </c>
      <c r="IF1">
        <v>240</v>
      </c>
      <c r="IG1">
        <v>241</v>
      </c>
      <c r="IH1">
        <v>242</v>
      </c>
      <c r="II1">
        <v>243</v>
      </c>
      <c r="IJ1">
        <v>244</v>
      </c>
      <c r="IK1">
        <v>245</v>
      </c>
      <c r="IL1">
        <v>246</v>
      </c>
      <c r="IM1">
        <v>247</v>
      </c>
      <c r="IN1">
        <v>248</v>
      </c>
      <c r="IO1">
        <v>249</v>
      </c>
      <c r="IP1">
        <v>250</v>
      </c>
      <c r="IQ1">
        <v>251</v>
      </c>
      <c r="IR1">
        <v>252</v>
      </c>
    </row>
    <row r="2" spans="1:252" ht="15.75">
      <c r="B2" t="s">
        <v>314</v>
      </c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  <c r="I2" t="s">
        <v>321</v>
      </c>
      <c r="J2" t="s">
        <v>322</v>
      </c>
      <c r="K2" t="s">
        <v>323</v>
      </c>
      <c r="L2" t="s">
        <v>324</v>
      </c>
      <c r="M2" t="s">
        <v>325</v>
      </c>
      <c r="N2" t="s">
        <v>326</v>
      </c>
      <c r="O2" t="s">
        <v>327</v>
      </c>
      <c r="P2" t="s">
        <v>328</v>
      </c>
      <c r="Q2" t="s">
        <v>326</v>
      </c>
      <c r="R2" t="s">
        <v>327</v>
      </c>
      <c r="S2" t="s">
        <v>328</v>
      </c>
      <c r="T2" t="s">
        <v>326</v>
      </c>
      <c r="U2" t="s">
        <v>327</v>
      </c>
      <c r="V2" t="s">
        <v>329</v>
      </c>
      <c r="AB2" t="s">
        <v>330</v>
      </c>
      <c r="AI2" t="s">
        <v>331</v>
      </c>
      <c r="AJ2" t="s">
        <v>332</v>
      </c>
      <c r="AN2" t="s">
        <v>331</v>
      </c>
      <c r="AQ2" t="s">
        <v>333</v>
      </c>
      <c r="AR2" t="s">
        <v>334</v>
      </c>
      <c r="AT2" t="s">
        <v>335</v>
      </c>
      <c r="AY2" t="s">
        <v>336</v>
      </c>
      <c r="BB2" t="s">
        <v>337</v>
      </c>
      <c r="BG2" t="s">
        <v>338</v>
      </c>
      <c r="BI2" t="s">
        <v>339</v>
      </c>
      <c r="BN2" t="s">
        <v>340</v>
      </c>
      <c r="BQ2" t="s">
        <v>341</v>
      </c>
      <c r="BT2" t="s">
        <v>342</v>
      </c>
      <c r="BX2" t="s">
        <v>343</v>
      </c>
      <c r="CB2" t="s">
        <v>344</v>
      </c>
      <c r="CC2" t="s">
        <v>345</v>
      </c>
      <c r="CD2" t="s">
        <v>346</v>
      </c>
      <c r="CF2" t="s">
        <v>347</v>
      </c>
      <c r="CH2" t="s">
        <v>348</v>
      </c>
      <c r="CJ2" t="s">
        <v>349</v>
      </c>
      <c r="CK2" t="s">
        <v>350</v>
      </c>
      <c r="CL2" t="s">
        <v>351</v>
      </c>
      <c r="CM2" t="s">
        <v>352</v>
      </c>
      <c r="CO2" t="s">
        <v>353</v>
      </c>
      <c r="CQ2" t="s">
        <v>354</v>
      </c>
      <c r="CS2" t="s">
        <v>355</v>
      </c>
      <c r="CT2" t="s">
        <v>356</v>
      </c>
      <c r="DA2" t="s">
        <v>357</v>
      </c>
      <c r="DC2" t="s">
        <v>358</v>
      </c>
      <c r="DG2" t="s">
        <v>359</v>
      </c>
      <c r="DH2" t="s">
        <v>360</v>
      </c>
      <c r="DK2" t="s">
        <v>361</v>
      </c>
      <c r="DL2" t="s">
        <v>362</v>
      </c>
      <c r="DX2" t="s">
        <v>363</v>
      </c>
      <c r="DY2" t="s">
        <v>364</v>
      </c>
      <c r="EE2" t="s">
        <v>365</v>
      </c>
      <c r="EF2" t="s">
        <v>366</v>
      </c>
      <c r="EG2" t="s">
        <v>367</v>
      </c>
      <c r="EK2" t="s">
        <v>368</v>
      </c>
      <c r="EL2" t="s">
        <v>369</v>
      </c>
      <c r="EP2" t="s">
        <v>370</v>
      </c>
      <c r="EQ2" t="s">
        <v>371</v>
      </c>
      <c r="EU2" t="s">
        <v>372</v>
      </c>
      <c r="EV2" t="s">
        <v>373</v>
      </c>
      <c r="EX2" t="s">
        <v>374</v>
      </c>
      <c r="EY2" t="s">
        <v>0</v>
      </c>
      <c r="EZ2" t="s">
        <v>375</v>
      </c>
      <c r="FB2" t="s">
        <v>376</v>
      </c>
      <c r="FE2" t="s">
        <v>377</v>
      </c>
      <c r="FF2" t="s">
        <v>378</v>
      </c>
      <c r="FG2" t="s">
        <v>1</v>
      </c>
      <c r="FH2" t="s">
        <v>379</v>
      </c>
      <c r="FI2" t="s">
        <v>2</v>
      </c>
      <c r="FJ2" t="s">
        <v>380</v>
      </c>
      <c r="FK2" t="s">
        <v>3</v>
      </c>
      <c r="FL2" t="s">
        <v>381</v>
      </c>
      <c r="FO2" t="s">
        <v>382</v>
      </c>
      <c r="FR2" t="s">
        <v>383</v>
      </c>
      <c r="FT2" t="s">
        <v>384</v>
      </c>
      <c r="FV2" t="s">
        <v>385</v>
      </c>
      <c r="FX2" t="s">
        <v>386</v>
      </c>
      <c r="FY2" t="s">
        <v>387</v>
      </c>
      <c r="GA2" t="s">
        <v>388</v>
      </c>
      <c r="GB2" t="s">
        <v>389</v>
      </c>
      <c r="GC2" t="s">
        <v>390</v>
      </c>
      <c r="GD2" t="s">
        <v>391</v>
      </c>
      <c r="GF2" t="s">
        <v>392</v>
      </c>
      <c r="GL2" t="s">
        <v>393</v>
      </c>
      <c r="GO2" t="s">
        <v>394</v>
      </c>
      <c r="GQ2" t="s">
        <v>395</v>
      </c>
      <c r="GS2" t="s">
        <v>396</v>
      </c>
      <c r="GU2" t="s">
        <v>397</v>
      </c>
      <c r="GX2" t="s">
        <v>398</v>
      </c>
      <c r="GZ2" t="s">
        <v>387</v>
      </c>
      <c r="HC2" t="s">
        <v>399</v>
      </c>
      <c r="HN2" t="s">
        <v>400</v>
      </c>
      <c r="HP2" t="s">
        <v>4</v>
      </c>
      <c r="HQ2" t="s">
        <v>5</v>
      </c>
      <c r="HR2" t="s">
        <v>401</v>
      </c>
      <c r="HS2" t="s">
        <v>402</v>
      </c>
      <c r="HT2" t="s">
        <v>403</v>
      </c>
      <c r="HU2" t="s">
        <v>404</v>
      </c>
      <c r="HV2" t="s">
        <v>405</v>
      </c>
      <c r="HW2" t="s">
        <v>406</v>
      </c>
      <c r="HX2" t="s">
        <v>407</v>
      </c>
      <c r="HY2" t="s">
        <v>408</v>
      </c>
      <c r="IA2" t="s">
        <v>409</v>
      </c>
      <c r="IB2" t="s">
        <v>6</v>
      </c>
      <c r="IC2" t="s">
        <v>410</v>
      </c>
      <c r="ID2" t="s">
        <v>411</v>
      </c>
      <c r="IE2" t="s">
        <v>412</v>
      </c>
      <c r="IF2" t="s">
        <v>413</v>
      </c>
      <c r="IG2" t="s">
        <v>414</v>
      </c>
      <c r="IH2" t="s">
        <v>415</v>
      </c>
      <c r="II2" t="s">
        <v>416</v>
      </c>
      <c r="IJ2" t="s">
        <v>417</v>
      </c>
      <c r="IK2" t="s">
        <v>418</v>
      </c>
      <c r="IL2" t="s">
        <v>419</v>
      </c>
      <c r="IR2" t="s">
        <v>420</v>
      </c>
    </row>
    <row r="3" spans="1:252">
      <c r="V3" t="s">
        <v>421</v>
      </c>
      <c r="W3" t="s">
        <v>422</v>
      </c>
      <c r="X3" t="s">
        <v>423</v>
      </c>
      <c r="Y3" t="s">
        <v>424</v>
      </c>
      <c r="Z3" t="s">
        <v>425</v>
      </c>
      <c r="AA3" t="s">
        <v>426</v>
      </c>
      <c r="AB3" t="s">
        <v>427</v>
      </c>
      <c r="AC3" t="s">
        <v>428</v>
      </c>
      <c r="AD3" t="s">
        <v>429</v>
      </c>
      <c r="AE3" t="s">
        <v>430</v>
      </c>
      <c r="AF3" t="s">
        <v>431</v>
      </c>
      <c r="AG3" t="s">
        <v>432</v>
      </c>
      <c r="AH3" t="s">
        <v>433</v>
      </c>
      <c r="AI3" t="s">
        <v>434</v>
      </c>
      <c r="AJ3" t="s">
        <v>435</v>
      </c>
      <c r="AK3" t="s">
        <v>436</v>
      </c>
      <c r="AL3" t="s">
        <v>437</v>
      </c>
      <c r="AM3" t="s">
        <v>438</v>
      </c>
      <c r="AN3" t="s">
        <v>439</v>
      </c>
      <c r="AO3" t="s">
        <v>440</v>
      </c>
      <c r="AP3" t="s">
        <v>441</v>
      </c>
      <c r="AR3" t="s">
        <v>442</v>
      </c>
      <c r="AS3" t="s">
        <v>443</v>
      </c>
      <c r="AT3" t="s">
        <v>442</v>
      </c>
      <c r="AU3" t="s">
        <v>444</v>
      </c>
      <c r="AV3" t="s">
        <v>445</v>
      </c>
      <c r="AW3" t="s">
        <v>446</v>
      </c>
      <c r="AX3" t="s">
        <v>445</v>
      </c>
      <c r="AY3" t="s">
        <v>442</v>
      </c>
      <c r="AZ3" t="s">
        <v>443</v>
      </c>
      <c r="BA3" t="s">
        <v>447</v>
      </c>
      <c r="BB3" t="s">
        <v>442</v>
      </c>
      <c r="BC3" t="s">
        <v>444</v>
      </c>
      <c r="BD3" t="s">
        <v>445</v>
      </c>
      <c r="BE3" t="s">
        <v>446</v>
      </c>
      <c r="BF3" t="s">
        <v>445</v>
      </c>
      <c r="BG3" t="s">
        <v>442</v>
      </c>
      <c r="BH3" t="s">
        <v>444</v>
      </c>
      <c r="BI3" t="s">
        <v>442</v>
      </c>
      <c r="BJ3" t="s">
        <v>444</v>
      </c>
      <c r="BK3" t="s">
        <v>445</v>
      </c>
      <c r="BL3" t="s">
        <v>446</v>
      </c>
      <c r="BM3" t="s">
        <v>445</v>
      </c>
      <c r="BN3" t="s">
        <v>442</v>
      </c>
      <c r="BO3" t="s">
        <v>444</v>
      </c>
      <c r="BP3" t="s">
        <v>445</v>
      </c>
      <c r="BQ3" t="s">
        <v>442</v>
      </c>
      <c r="BR3" t="s">
        <v>444</v>
      </c>
      <c r="BS3" t="s">
        <v>445</v>
      </c>
      <c r="BT3" t="s">
        <v>448</v>
      </c>
      <c r="BU3" t="s">
        <v>449</v>
      </c>
      <c r="BV3" t="s">
        <v>450</v>
      </c>
      <c r="BW3" t="s">
        <v>451</v>
      </c>
      <c r="BX3" t="s">
        <v>452</v>
      </c>
      <c r="BY3" t="s">
        <v>453</v>
      </c>
      <c r="BZ3" t="s">
        <v>454</v>
      </c>
      <c r="CA3" t="s">
        <v>455</v>
      </c>
      <c r="CD3" t="s">
        <v>456</v>
      </c>
      <c r="CE3" t="s">
        <v>457</v>
      </c>
      <c r="CF3" t="s">
        <v>458</v>
      </c>
      <c r="CG3" t="s">
        <v>457</v>
      </c>
      <c r="CH3" t="s">
        <v>458</v>
      </c>
      <c r="CI3" t="s">
        <v>457</v>
      </c>
      <c r="CM3" t="s">
        <v>456</v>
      </c>
      <c r="CN3" t="s">
        <v>457</v>
      </c>
      <c r="CO3" t="s">
        <v>458</v>
      </c>
      <c r="CP3" t="s">
        <v>457</v>
      </c>
      <c r="CQ3" t="s">
        <v>458</v>
      </c>
      <c r="CR3" t="s">
        <v>457</v>
      </c>
      <c r="CT3" t="s">
        <v>459</v>
      </c>
      <c r="CU3" t="s">
        <v>460</v>
      </c>
      <c r="CV3" t="s">
        <v>461</v>
      </c>
      <c r="CW3" t="s">
        <v>462</v>
      </c>
      <c r="CX3" t="s">
        <v>463</v>
      </c>
      <c r="CY3" t="s">
        <v>464</v>
      </c>
      <c r="CZ3" t="s">
        <v>465</v>
      </c>
      <c r="DA3" t="s">
        <v>466</v>
      </c>
      <c r="DB3" t="s">
        <v>467</v>
      </c>
      <c r="DC3" t="s">
        <v>7</v>
      </c>
      <c r="DD3" t="s">
        <v>8</v>
      </c>
      <c r="DE3" t="s">
        <v>9</v>
      </c>
      <c r="DF3" t="s">
        <v>10</v>
      </c>
      <c r="DG3" t="s">
        <v>468</v>
      </c>
      <c r="DH3" t="s">
        <v>11</v>
      </c>
      <c r="DI3" t="s">
        <v>12</v>
      </c>
      <c r="DJ3" t="s">
        <v>252</v>
      </c>
      <c r="DK3" t="s">
        <v>468</v>
      </c>
      <c r="DL3" t="s">
        <v>13</v>
      </c>
      <c r="DM3" t="s">
        <v>14</v>
      </c>
      <c r="DN3" t="s">
        <v>15</v>
      </c>
      <c r="DO3" t="s">
        <v>16</v>
      </c>
      <c r="DP3" t="s">
        <v>17</v>
      </c>
      <c r="DQ3" t="s">
        <v>18</v>
      </c>
      <c r="DR3" t="s">
        <v>19</v>
      </c>
      <c r="DS3" t="s">
        <v>20</v>
      </c>
      <c r="DT3" t="s">
        <v>21</v>
      </c>
      <c r="DU3" t="s">
        <v>22</v>
      </c>
      <c r="DV3" t="s">
        <v>23</v>
      </c>
      <c r="DW3" t="s">
        <v>24</v>
      </c>
      <c r="DX3" t="s">
        <v>468</v>
      </c>
      <c r="DY3" t="s">
        <v>25</v>
      </c>
      <c r="DZ3" t="s">
        <v>26</v>
      </c>
      <c r="EA3" t="s">
        <v>27</v>
      </c>
      <c r="EB3" t="s">
        <v>28</v>
      </c>
      <c r="EC3" t="s">
        <v>29</v>
      </c>
      <c r="ED3" t="s">
        <v>30</v>
      </c>
      <c r="EE3" t="s">
        <v>468</v>
      </c>
      <c r="EF3" t="s">
        <v>468</v>
      </c>
      <c r="EG3" t="s">
        <v>31</v>
      </c>
      <c r="EH3" t="s">
        <v>32</v>
      </c>
      <c r="EI3" t="s">
        <v>33</v>
      </c>
      <c r="EJ3" t="s">
        <v>34</v>
      </c>
      <c r="EK3" t="s">
        <v>468</v>
      </c>
      <c r="EL3" t="s">
        <v>35</v>
      </c>
      <c r="EM3" t="s">
        <v>36</v>
      </c>
      <c r="EN3" t="s">
        <v>37</v>
      </c>
      <c r="EO3" t="s">
        <v>38</v>
      </c>
      <c r="EP3" t="s">
        <v>468</v>
      </c>
      <c r="EQ3" t="s">
        <v>39</v>
      </c>
      <c r="ER3" t="s">
        <v>40</v>
      </c>
      <c r="ES3" t="s">
        <v>41</v>
      </c>
      <c r="ET3" t="s">
        <v>42</v>
      </c>
      <c r="EU3" t="s">
        <v>468</v>
      </c>
      <c r="EV3" t="s">
        <v>469</v>
      </c>
      <c r="EW3" t="s">
        <v>470</v>
      </c>
      <c r="EX3" t="s">
        <v>468</v>
      </c>
      <c r="EY3" t="s">
        <v>471</v>
      </c>
      <c r="EZ3" t="s">
        <v>472</v>
      </c>
      <c r="FA3" t="s">
        <v>473</v>
      </c>
      <c r="FB3" t="s">
        <v>474</v>
      </c>
      <c r="FC3" t="s">
        <v>475</v>
      </c>
      <c r="FD3" t="s">
        <v>476</v>
      </c>
      <c r="FL3" t="s">
        <v>477</v>
      </c>
      <c r="FM3" t="s">
        <v>478</v>
      </c>
      <c r="FN3" t="s">
        <v>43</v>
      </c>
      <c r="FO3" t="s">
        <v>479</v>
      </c>
      <c r="FP3" t="s">
        <v>480</v>
      </c>
      <c r="FQ3" t="s">
        <v>481</v>
      </c>
      <c r="FR3" t="s">
        <v>482</v>
      </c>
      <c r="FS3" t="s">
        <v>483</v>
      </c>
      <c r="FT3" t="s">
        <v>484</v>
      </c>
      <c r="FU3" t="s">
        <v>44</v>
      </c>
      <c r="FV3" t="s">
        <v>484</v>
      </c>
      <c r="FW3" t="s">
        <v>45</v>
      </c>
      <c r="FX3" t="s">
        <v>468</v>
      </c>
      <c r="FY3" t="s">
        <v>485</v>
      </c>
      <c r="FZ3" t="s">
        <v>486</v>
      </c>
      <c r="GD3" t="s">
        <v>484</v>
      </c>
      <c r="GE3" t="s">
        <v>44</v>
      </c>
      <c r="GF3" t="s">
        <v>487</v>
      </c>
      <c r="GG3" t="s">
        <v>488</v>
      </c>
      <c r="GH3" t="s">
        <v>489</v>
      </c>
      <c r="GI3" t="s">
        <v>46</v>
      </c>
      <c r="GJ3" t="s">
        <v>490</v>
      </c>
      <c r="GK3" t="s">
        <v>47</v>
      </c>
      <c r="GL3" t="s">
        <v>491</v>
      </c>
      <c r="GM3" t="s">
        <v>492</v>
      </c>
      <c r="GN3" t="s">
        <v>493</v>
      </c>
      <c r="GO3" t="s">
        <v>494</v>
      </c>
      <c r="GP3" t="s">
        <v>495</v>
      </c>
      <c r="GQ3" t="s">
        <v>494</v>
      </c>
      <c r="GR3" t="s">
        <v>495</v>
      </c>
      <c r="GS3" t="s">
        <v>494</v>
      </c>
      <c r="GT3" t="s">
        <v>496</v>
      </c>
      <c r="GU3" t="s">
        <v>494</v>
      </c>
      <c r="GV3" t="s">
        <v>496</v>
      </c>
      <c r="GW3" t="s">
        <v>497</v>
      </c>
      <c r="GX3" t="s">
        <v>494</v>
      </c>
      <c r="GY3" t="s">
        <v>495</v>
      </c>
      <c r="GZ3" t="s">
        <v>498</v>
      </c>
      <c r="HA3" t="s">
        <v>494</v>
      </c>
      <c r="HB3" t="s">
        <v>495</v>
      </c>
      <c r="HC3" t="s">
        <v>48</v>
      </c>
      <c r="HD3" t="s">
        <v>499</v>
      </c>
      <c r="HE3" t="s">
        <v>49</v>
      </c>
      <c r="HF3" t="s">
        <v>50</v>
      </c>
      <c r="HG3" t="s">
        <v>51</v>
      </c>
      <c r="HH3" t="s">
        <v>500</v>
      </c>
      <c r="HI3" t="s">
        <v>501</v>
      </c>
      <c r="HJ3" t="s">
        <v>502</v>
      </c>
      <c r="HK3" t="s">
        <v>52</v>
      </c>
      <c r="HL3" t="s">
        <v>503</v>
      </c>
      <c r="HM3" t="s">
        <v>53</v>
      </c>
      <c r="HN3" t="s">
        <v>54</v>
      </c>
      <c r="HO3" t="s">
        <v>55</v>
      </c>
      <c r="HP3" t="s">
        <v>504</v>
      </c>
      <c r="HQ3" t="s">
        <v>505</v>
      </c>
      <c r="HR3" t="s">
        <v>505</v>
      </c>
      <c r="HS3" t="s">
        <v>505</v>
      </c>
      <c r="HT3" t="s">
        <v>505</v>
      </c>
      <c r="HU3" t="s">
        <v>505</v>
      </c>
      <c r="HV3" t="s">
        <v>505</v>
      </c>
      <c r="HW3" t="s">
        <v>56</v>
      </c>
      <c r="HX3" t="s">
        <v>57</v>
      </c>
      <c r="HY3" t="s">
        <v>58</v>
      </c>
      <c r="HZ3" t="s">
        <v>59</v>
      </c>
      <c r="IA3" t="s">
        <v>60</v>
      </c>
      <c r="IB3" t="s">
        <v>61</v>
      </c>
      <c r="IL3" t="s">
        <v>506</v>
      </c>
      <c r="IM3" t="s">
        <v>442</v>
      </c>
      <c r="IN3" t="s">
        <v>506</v>
      </c>
      <c r="IO3" t="s">
        <v>442</v>
      </c>
      <c r="IP3" t="s">
        <v>506</v>
      </c>
      <c r="IQ3" t="s">
        <v>442</v>
      </c>
    </row>
    <row r="4" spans="1:252">
      <c r="A4">
        <v>1</v>
      </c>
      <c r="B4" t="s">
        <v>507</v>
      </c>
      <c r="C4" t="s">
        <v>508</v>
      </c>
      <c r="D4">
        <v>936</v>
      </c>
      <c r="E4" t="s">
        <v>509</v>
      </c>
      <c r="F4">
        <v>103</v>
      </c>
      <c r="G4" t="s">
        <v>510</v>
      </c>
      <c r="H4" t="s">
        <v>1371</v>
      </c>
      <c r="I4" t="s">
        <v>511</v>
      </c>
      <c r="J4" t="s">
        <v>512</v>
      </c>
      <c r="K4" t="s">
        <v>513</v>
      </c>
      <c r="L4" t="s">
        <v>514</v>
      </c>
      <c r="M4" t="s">
        <v>515</v>
      </c>
      <c r="N4" t="s">
        <v>516</v>
      </c>
      <c r="O4" t="s">
        <v>517</v>
      </c>
      <c r="P4" t="s">
        <v>1372</v>
      </c>
      <c r="Q4" t="s">
        <v>1373</v>
      </c>
      <c r="R4" t="s">
        <v>519</v>
      </c>
      <c r="V4">
        <v>0</v>
      </c>
      <c r="W4">
        <v>1</v>
      </c>
      <c r="X4">
        <v>0</v>
      </c>
      <c r="Y4">
        <v>1</v>
      </c>
      <c r="Z4">
        <v>0</v>
      </c>
      <c r="AA4">
        <v>1</v>
      </c>
      <c r="AB4">
        <v>0</v>
      </c>
      <c r="AC4">
        <v>1</v>
      </c>
      <c r="AD4">
        <v>1</v>
      </c>
      <c r="AE4">
        <v>2</v>
      </c>
      <c r="AF4">
        <v>0</v>
      </c>
      <c r="AG4">
        <v>1</v>
      </c>
      <c r="AH4">
        <v>5</v>
      </c>
      <c r="AI4">
        <v>2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1</v>
      </c>
      <c r="AR4">
        <v>1</v>
      </c>
      <c r="AS4">
        <v>2</v>
      </c>
      <c r="BE4">
        <v>160</v>
      </c>
      <c r="BF4" t="s">
        <v>1375</v>
      </c>
      <c r="BG4">
        <v>1</v>
      </c>
      <c r="BH4">
        <v>1</v>
      </c>
      <c r="BL4">
        <v>1</v>
      </c>
      <c r="BM4" t="s">
        <v>1375</v>
      </c>
      <c r="BT4" t="s">
        <v>517</v>
      </c>
      <c r="BU4" t="s">
        <v>517</v>
      </c>
      <c r="BV4" t="s">
        <v>519</v>
      </c>
      <c r="BW4">
        <v>6</v>
      </c>
      <c r="BX4">
        <v>3</v>
      </c>
      <c r="BY4">
        <v>0</v>
      </c>
      <c r="BZ4">
        <v>18</v>
      </c>
      <c r="CA4">
        <v>0</v>
      </c>
      <c r="CB4" t="s">
        <v>520</v>
      </c>
      <c r="CC4">
        <v>2</v>
      </c>
      <c r="CD4" s="2"/>
      <c r="CE4" s="2"/>
      <c r="CF4" s="2">
        <v>0.69791666666666663</v>
      </c>
      <c r="CG4" s="2">
        <v>0.42708333333333331</v>
      </c>
      <c r="CH4" s="2"/>
      <c r="CI4" s="2"/>
      <c r="CJ4" t="s">
        <v>521</v>
      </c>
      <c r="CK4" t="s">
        <v>522</v>
      </c>
      <c r="CL4">
        <v>2</v>
      </c>
      <c r="CM4" s="2"/>
      <c r="CN4" s="2"/>
      <c r="CO4" s="2">
        <v>0.35416666666666669</v>
      </c>
      <c r="CP4" s="2">
        <v>0.70833333333333337</v>
      </c>
      <c r="CQ4" s="2"/>
      <c r="CR4" s="2"/>
      <c r="CS4" t="s">
        <v>1376</v>
      </c>
      <c r="CT4">
        <v>554</v>
      </c>
      <c r="CU4">
        <v>672</v>
      </c>
      <c r="CV4">
        <v>3394</v>
      </c>
      <c r="CW4" t="s">
        <v>517</v>
      </c>
      <c r="CX4" t="s">
        <v>517</v>
      </c>
      <c r="CY4" t="s">
        <v>517</v>
      </c>
      <c r="CZ4" t="s">
        <v>519</v>
      </c>
      <c r="DA4" t="s">
        <v>519</v>
      </c>
      <c r="DB4" t="s">
        <v>517</v>
      </c>
      <c r="DC4">
        <v>654</v>
      </c>
      <c r="DD4">
        <v>123</v>
      </c>
      <c r="DE4">
        <v>4495</v>
      </c>
      <c r="DF4">
        <v>1999</v>
      </c>
      <c r="DG4">
        <v>13765</v>
      </c>
      <c r="DH4">
        <v>465</v>
      </c>
      <c r="DI4">
        <v>6512</v>
      </c>
      <c r="DJ4">
        <v>755</v>
      </c>
      <c r="DK4">
        <v>16320.25</v>
      </c>
      <c r="DL4">
        <v>0</v>
      </c>
      <c r="DM4">
        <v>0</v>
      </c>
      <c r="DN4">
        <v>0</v>
      </c>
      <c r="DO4">
        <v>0</v>
      </c>
      <c r="DP4">
        <v>0</v>
      </c>
      <c r="DQ4">
        <v>87</v>
      </c>
      <c r="DR4">
        <v>0</v>
      </c>
      <c r="DS4">
        <v>1984</v>
      </c>
      <c r="DT4">
        <v>0</v>
      </c>
      <c r="DU4">
        <v>722</v>
      </c>
      <c r="DV4">
        <v>0</v>
      </c>
      <c r="DW4">
        <v>473</v>
      </c>
      <c r="DX4">
        <v>40565</v>
      </c>
      <c r="DY4">
        <v>0</v>
      </c>
      <c r="DZ4">
        <v>74</v>
      </c>
      <c r="EA4">
        <v>0</v>
      </c>
      <c r="EB4">
        <v>74</v>
      </c>
      <c r="EC4">
        <v>0</v>
      </c>
      <c r="ED4">
        <v>50</v>
      </c>
      <c r="EE4">
        <v>2850</v>
      </c>
      <c r="EF4">
        <v>43415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9</v>
      </c>
      <c r="EO4">
        <v>9</v>
      </c>
      <c r="EP4">
        <v>36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195553</v>
      </c>
      <c r="EZ4">
        <v>1.1259227319765437</v>
      </c>
      <c r="FA4">
        <v>4.4970219615959524</v>
      </c>
      <c r="FB4">
        <v>1056</v>
      </c>
      <c r="FC4">
        <v>417</v>
      </c>
      <c r="FD4">
        <v>521</v>
      </c>
      <c r="FE4">
        <v>1320</v>
      </c>
      <c r="FF4">
        <v>792634</v>
      </c>
      <c r="FG4">
        <v>0.69</v>
      </c>
      <c r="FH4">
        <v>1642524</v>
      </c>
      <c r="FI4">
        <v>1.23</v>
      </c>
      <c r="FJ4">
        <v>849929</v>
      </c>
      <c r="FK4">
        <v>0.25</v>
      </c>
      <c r="FL4">
        <v>1</v>
      </c>
      <c r="FM4">
        <v>1</v>
      </c>
      <c r="FN4">
        <v>1</v>
      </c>
      <c r="FO4" t="s">
        <v>517</v>
      </c>
      <c r="FP4" t="s">
        <v>519</v>
      </c>
      <c r="FQ4" t="s">
        <v>519</v>
      </c>
      <c r="FR4" t="s">
        <v>517</v>
      </c>
      <c r="FS4" t="s">
        <v>1377</v>
      </c>
      <c r="FT4">
        <v>67</v>
      </c>
      <c r="FU4">
        <v>385</v>
      </c>
      <c r="FV4">
        <v>24</v>
      </c>
      <c r="FW4">
        <v>335</v>
      </c>
      <c r="FX4">
        <v>694</v>
      </c>
      <c r="FY4" t="s">
        <v>519</v>
      </c>
      <c r="GA4">
        <v>32</v>
      </c>
      <c r="GB4" t="s">
        <v>519</v>
      </c>
      <c r="GC4" t="s">
        <v>519</v>
      </c>
      <c r="GD4" t="s">
        <v>519</v>
      </c>
      <c r="GE4" t="s">
        <v>519</v>
      </c>
      <c r="GF4" t="s">
        <v>519</v>
      </c>
      <c r="GG4" t="s">
        <v>519</v>
      </c>
      <c r="GH4">
        <v>14</v>
      </c>
      <c r="GI4">
        <v>4</v>
      </c>
      <c r="GJ4">
        <v>0</v>
      </c>
      <c r="GK4">
        <v>44</v>
      </c>
      <c r="GL4">
        <v>0</v>
      </c>
      <c r="GM4">
        <v>8</v>
      </c>
      <c r="GN4">
        <v>10</v>
      </c>
      <c r="GO4" t="s">
        <v>519</v>
      </c>
      <c r="GP4">
        <v>0</v>
      </c>
      <c r="GQ4" t="s">
        <v>523</v>
      </c>
      <c r="GR4">
        <v>20</v>
      </c>
      <c r="GS4" t="s">
        <v>524</v>
      </c>
      <c r="GT4">
        <v>14</v>
      </c>
      <c r="GU4" t="s">
        <v>524</v>
      </c>
      <c r="GV4">
        <v>6</v>
      </c>
      <c r="GW4">
        <v>6</v>
      </c>
      <c r="GX4">
        <v>5</v>
      </c>
      <c r="GY4">
        <v>9</v>
      </c>
      <c r="GZ4" t="s">
        <v>519</v>
      </c>
      <c r="HA4" t="s">
        <v>519</v>
      </c>
      <c r="HB4">
        <v>0</v>
      </c>
      <c r="HC4">
        <v>7735</v>
      </c>
      <c r="HD4">
        <v>7735</v>
      </c>
      <c r="HE4">
        <v>212</v>
      </c>
      <c r="HF4">
        <v>210</v>
      </c>
      <c r="HG4">
        <v>6973</v>
      </c>
      <c r="HH4">
        <v>10519</v>
      </c>
      <c r="HI4">
        <v>1</v>
      </c>
      <c r="HJ4">
        <v>1</v>
      </c>
      <c r="HK4">
        <v>1</v>
      </c>
      <c r="HL4">
        <v>2</v>
      </c>
      <c r="HM4">
        <v>0</v>
      </c>
      <c r="HN4">
        <v>227</v>
      </c>
      <c r="HO4">
        <v>201</v>
      </c>
      <c r="HP4" t="s">
        <v>519</v>
      </c>
      <c r="HQ4" t="s">
        <v>519</v>
      </c>
      <c r="HR4" t="s">
        <v>519</v>
      </c>
      <c r="HS4" t="s">
        <v>519</v>
      </c>
      <c r="HT4" t="s">
        <v>519</v>
      </c>
      <c r="HU4" t="s">
        <v>519</v>
      </c>
      <c r="HV4" t="s">
        <v>519</v>
      </c>
      <c r="HW4" t="s">
        <v>519</v>
      </c>
      <c r="HX4">
        <v>86</v>
      </c>
      <c r="HY4" t="s">
        <v>519</v>
      </c>
      <c r="HZ4" t="s">
        <v>519</v>
      </c>
      <c r="IA4" t="s">
        <v>519</v>
      </c>
      <c r="IB4" t="s">
        <v>519</v>
      </c>
      <c r="IC4" t="s">
        <v>525</v>
      </c>
      <c r="ID4" t="s">
        <v>526</v>
      </c>
      <c r="IE4" s="94">
        <v>37288</v>
      </c>
      <c r="IF4" s="94">
        <v>39490</v>
      </c>
      <c r="IG4" t="s">
        <v>517</v>
      </c>
      <c r="IH4" t="s">
        <v>517</v>
      </c>
      <c r="II4" t="s">
        <v>517</v>
      </c>
      <c r="IJ4" t="s">
        <v>517</v>
      </c>
      <c r="IK4" t="s">
        <v>519</v>
      </c>
      <c r="IL4" t="s">
        <v>527</v>
      </c>
      <c r="IM4">
        <v>6</v>
      </c>
      <c r="IR4" t="s">
        <v>528</v>
      </c>
    </row>
    <row r="5" spans="1:252">
      <c r="A5">
        <v>2</v>
      </c>
      <c r="B5" t="s">
        <v>529</v>
      </c>
      <c r="C5" t="s">
        <v>530</v>
      </c>
      <c r="D5">
        <v>602</v>
      </c>
      <c r="E5" t="s">
        <v>531</v>
      </c>
      <c r="G5" t="s">
        <v>533</v>
      </c>
      <c r="H5" t="s">
        <v>532</v>
      </c>
      <c r="I5" t="s">
        <v>534</v>
      </c>
      <c r="K5" t="s">
        <v>535</v>
      </c>
      <c r="L5" t="s">
        <v>536</v>
      </c>
      <c r="M5" t="s">
        <v>537</v>
      </c>
      <c r="N5" t="s">
        <v>516</v>
      </c>
      <c r="O5" t="s">
        <v>517</v>
      </c>
      <c r="V5">
        <v>0</v>
      </c>
      <c r="W5">
        <v>1</v>
      </c>
      <c r="X5">
        <v>0</v>
      </c>
      <c r="Y5">
        <v>1</v>
      </c>
      <c r="Z5">
        <v>0</v>
      </c>
      <c r="AA5">
        <v>1</v>
      </c>
      <c r="AB5">
        <v>0</v>
      </c>
      <c r="AC5">
        <v>0</v>
      </c>
      <c r="AD5">
        <v>1</v>
      </c>
      <c r="AE5">
        <v>3</v>
      </c>
      <c r="AF5">
        <v>0</v>
      </c>
      <c r="AG5">
        <v>0</v>
      </c>
      <c r="AH5">
        <v>4</v>
      </c>
      <c r="AI5">
        <v>0</v>
      </c>
      <c r="AJ5">
        <v>0</v>
      </c>
      <c r="AK5">
        <v>0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2</v>
      </c>
      <c r="AS5">
        <v>6</v>
      </c>
      <c r="AT5">
        <v>40</v>
      </c>
      <c r="AU5">
        <v>180</v>
      </c>
      <c r="AV5" t="s">
        <v>1378</v>
      </c>
      <c r="BE5">
        <v>80</v>
      </c>
      <c r="BF5" t="s">
        <v>1375</v>
      </c>
      <c r="BG5">
        <v>2</v>
      </c>
      <c r="BH5">
        <v>4</v>
      </c>
      <c r="BI5">
        <v>1</v>
      </c>
      <c r="BJ5">
        <v>1</v>
      </c>
      <c r="BK5" t="s">
        <v>1374</v>
      </c>
      <c r="BL5">
        <v>2</v>
      </c>
      <c r="BM5" t="s">
        <v>1375</v>
      </c>
      <c r="BN5">
        <v>1</v>
      </c>
      <c r="BO5">
        <v>1</v>
      </c>
      <c r="BP5" t="s">
        <v>1374</v>
      </c>
      <c r="BQ5">
        <v>2</v>
      </c>
      <c r="BR5">
        <v>2</v>
      </c>
      <c r="BS5" t="s">
        <v>1375</v>
      </c>
      <c r="BT5" t="s">
        <v>517</v>
      </c>
      <c r="BU5" t="s">
        <v>517</v>
      </c>
      <c r="BV5" t="s">
        <v>517</v>
      </c>
      <c r="BW5">
        <v>8</v>
      </c>
      <c r="BX5">
        <v>3</v>
      </c>
      <c r="BY5">
        <v>0</v>
      </c>
      <c r="BZ5">
        <v>18</v>
      </c>
      <c r="CA5">
        <v>5</v>
      </c>
      <c r="CB5" t="s">
        <v>520</v>
      </c>
      <c r="CC5">
        <v>1</v>
      </c>
      <c r="CD5" s="2"/>
      <c r="CE5" s="2"/>
      <c r="CF5" s="2">
        <v>0.66666666666666663</v>
      </c>
      <c r="CG5" s="2">
        <v>0.375</v>
      </c>
      <c r="CH5" s="2"/>
      <c r="CI5" s="2"/>
      <c r="CJ5" t="s">
        <v>521</v>
      </c>
      <c r="CK5" t="s">
        <v>522</v>
      </c>
      <c r="CL5">
        <v>1</v>
      </c>
      <c r="CM5" s="2"/>
      <c r="CN5" s="2"/>
      <c r="CO5" s="2">
        <v>0.35416666666666669</v>
      </c>
      <c r="CP5" s="2">
        <v>0.71875</v>
      </c>
      <c r="CQ5" s="2"/>
      <c r="CR5" s="2"/>
      <c r="CS5" t="s">
        <v>1376</v>
      </c>
      <c r="CT5">
        <v>404</v>
      </c>
      <c r="CU5">
        <v>341</v>
      </c>
      <c r="CV5">
        <v>1211</v>
      </c>
      <c r="CW5" t="s">
        <v>517</v>
      </c>
      <c r="CX5" t="s">
        <v>517</v>
      </c>
      <c r="CY5" t="s">
        <v>517</v>
      </c>
      <c r="CZ5" t="s">
        <v>517</v>
      </c>
      <c r="DA5" t="s">
        <v>519</v>
      </c>
      <c r="DB5" t="s">
        <v>517</v>
      </c>
      <c r="DC5">
        <v>14</v>
      </c>
      <c r="DD5">
        <v>15</v>
      </c>
      <c r="DE5">
        <v>3428</v>
      </c>
      <c r="DF5">
        <v>780</v>
      </c>
      <c r="DG5">
        <v>8445</v>
      </c>
      <c r="DH5">
        <v>1</v>
      </c>
      <c r="DI5">
        <v>574</v>
      </c>
      <c r="DJ5">
        <v>44</v>
      </c>
      <c r="DK5">
        <v>1314</v>
      </c>
      <c r="DL5">
        <v>0</v>
      </c>
      <c r="DM5">
        <v>0</v>
      </c>
      <c r="DN5">
        <v>0</v>
      </c>
      <c r="DO5">
        <v>0</v>
      </c>
      <c r="DP5">
        <v>0</v>
      </c>
      <c r="DQ5">
        <v>24</v>
      </c>
      <c r="DR5">
        <v>0</v>
      </c>
      <c r="DS5">
        <v>151</v>
      </c>
      <c r="DT5">
        <v>0</v>
      </c>
      <c r="DU5">
        <v>368</v>
      </c>
      <c r="DV5">
        <v>0</v>
      </c>
      <c r="DW5">
        <v>377</v>
      </c>
      <c r="DX5">
        <v>14690</v>
      </c>
      <c r="DY5">
        <v>0</v>
      </c>
      <c r="DZ5">
        <v>5</v>
      </c>
      <c r="EA5">
        <v>0</v>
      </c>
      <c r="EB5">
        <v>16</v>
      </c>
      <c r="EC5">
        <v>0</v>
      </c>
      <c r="ED5">
        <v>21</v>
      </c>
      <c r="EE5">
        <v>710</v>
      </c>
      <c r="EF5">
        <v>15400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3</v>
      </c>
      <c r="EO5">
        <v>0</v>
      </c>
      <c r="EP5">
        <v>6</v>
      </c>
      <c r="EQ5">
        <v>0</v>
      </c>
      <c r="ER5">
        <v>0</v>
      </c>
      <c r="ES5">
        <v>1</v>
      </c>
      <c r="ET5">
        <v>0</v>
      </c>
      <c r="EU5">
        <v>2</v>
      </c>
      <c r="EV5">
        <v>0</v>
      </c>
      <c r="EW5">
        <v>0</v>
      </c>
      <c r="EX5">
        <v>0</v>
      </c>
      <c r="EY5">
        <v>51255</v>
      </c>
      <c r="EZ5">
        <v>0.14262455226310647</v>
      </c>
      <c r="FA5">
        <v>1.8544448062520351</v>
      </c>
      <c r="FB5">
        <v>891</v>
      </c>
      <c r="FC5">
        <v>228</v>
      </c>
      <c r="FD5">
        <v>265</v>
      </c>
      <c r="FE5">
        <v>1384</v>
      </c>
      <c r="FF5">
        <v>245966</v>
      </c>
      <c r="FG5">
        <v>0.35399999999999998</v>
      </c>
      <c r="FH5">
        <v>505006</v>
      </c>
      <c r="FI5">
        <v>1.3460000000000001</v>
      </c>
      <c r="FJ5">
        <v>115893</v>
      </c>
      <c r="FK5">
        <v>9.6000000000000002E-2</v>
      </c>
      <c r="FL5">
        <v>1</v>
      </c>
      <c r="FM5">
        <v>2</v>
      </c>
      <c r="FN5">
        <v>1</v>
      </c>
      <c r="FO5" t="s">
        <v>517</v>
      </c>
      <c r="FP5" t="s">
        <v>517</v>
      </c>
      <c r="FQ5" t="s">
        <v>541</v>
      </c>
      <c r="FR5" t="s">
        <v>517</v>
      </c>
      <c r="FS5" t="s">
        <v>1379</v>
      </c>
      <c r="FT5">
        <v>63</v>
      </c>
      <c r="FU5">
        <v>369</v>
      </c>
      <c r="FV5">
        <v>60</v>
      </c>
      <c r="FW5">
        <v>350</v>
      </c>
      <c r="FX5">
        <v>760</v>
      </c>
      <c r="FY5" t="s">
        <v>573</v>
      </c>
      <c r="FZ5">
        <v>13</v>
      </c>
      <c r="GA5" t="s">
        <v>519</v>
      </c>
      <c r="GB5" t="s">
        <v>519</v>
      </c>
      <c r="GC5">
        <v>13</v>
      </c>
      <c r="GD5">
        <v>46</v>
      </c>
      <c r="GE5">
        <v>120</v>
      </c>
      <c r="GF5" t="s">
        <v>519</v>
      </c>
      <c r="GG5" t="s">
        <v>519</v>
      </c>
      <c r="GH5">
        <v>0</v>
      </c>
      <c r="GI5">
        <v>0</v>
      </c>
      <c r="GJ5">
        <v>0</v>
      </c>
      <c r="GK5">
        <v>12</v>
      </c>
      <c r="GL5">
        <v>7</v>
      </c>
      <c r="GM5">
        <v>0</v>
      </c>
      <c r="GN5">
        <v>0</v>
      </c>
      <c r="GO5" t="s">
        <v>519</v>
      </c>
      <c r="GP5">
        <v>0</v>
      </c>
      <c r="GQ5" t="s">
        <v>519</v>
      </c>
      <c r="GR5">
        <v>0</v>
      </c>
      <c r="GS5" t="s">
        <v>561</v>
      </c>
      <c r="GT5">
        <v>9</v>
      </c>
      <c r="GU5" t="s">
        <v>561</v>
      </c>
      <c r="GV5">
        <v>3</v>
      </c>
      <c r="GW5">
        <v>3</v>
      </c>
      <c r="GX5" t="s">
        <v>519</v>
      </c>
      <c r="GY5">
        <v>0</v>
      </c>
      <c r="GZ5" t="s">
        <v>519</v>
      </c>
      <c r="HA5" t="s">
        <v>519</v>
      </c>
      <c r="HB5">
        <v>0</v>
      </c>
      <c r="HC5">
        <v>8836</v>
      </c>
      <c r="HD5">
        <v>8836</v>
      </c>
      <c r="HE5">
        <v>2416</v>
      </c>
      <c r="HF5">
        <v>625</v>
      </c>
      <c r="HG5">
        <v>5856</v>
      </c>
      <c r="HH5">
        <v>6388</v>
      </c>
      <c r="HI5">
        <v>5</v>
      </c>
      <c r="HJ5">
        <v>10</v>
      </c>
      <c r="HK5">
        <v>5</v>
      </c>
      <c r="HL5">
        <v>11</v>
      </c>
      <c r="HM5">
        <v>45</v>
      </c>
      <c r="HN5">
        <v>234</v>
      </c>
      <c r="HO5">
        <v>198</v>
      </c>
      <c r="HP5" t="s">
        <v>519</v>
      </c>
      <c r="HQ5">
        <v>28</v>
      </c>
      <c r="HR5">
        <v>34</v>
      </c>
      <c r="HS5">
        <v>169</v>
      </c>
      <c r="HT5">
        <v>243</v>
      </c>
      <c r="HU5" t="s">
        <v>519</v>
      </c>
      <c r="HV5" t="s">
        <v>519</v>
      </c>
      <c r="HW5" t="s">
        <v>519</v>
      </c>
      <c r="HX5" t="s">
        <v>519</v>
      </c>
      <c r="HY5" t="s">
        <v>519</v>
      </c>
      <c r="HZ5" t="s">
        <v>519</v>
      </c>
      <c r="IA5" t="s">
        <v>519</v>
      </c>
      <c r="IB5" t="s">
        <v>519</v>
      </c>
      <c r="IC5" t="s">
        <v>525</v>
      </c>
      <c r="ID5" t="s">
        <v>526</v>
      </c>
      <c r="IE5" s="94" t="s">
        <v>542</v>
      </c>
      <c r="IF5" s="94"/>
      <c r="IG5" t="s">
        <v>517</v>
      </c>
      <c r="IH5" t="s">
        <v>517</v>
      </c>
      <c r="II5" t="s">
        <v>517</v>
      </c>
      <c r="IJ5" t="s">
        <v>519</v>
      </c>
      <c r="IK5" t="s">
        <v>519</v>
      </c>
      <c r="IR5" t="s">
        <v>528</v>
      </c>
    </row>
    <row r="6" spans="1:252">
      <c r="A6">
        <v>3</v>
      </c>
      <c r="B6" t="s">
        <v>543</v>
      </c>
      <c r="C6" t="s">
        <v>1353</v>
      </c>
      <c r="D6">
        <v>636</v>
      </c>
      <c r="E6" t="s">
        <v>545</v>
      </c>
      <c r="F6">
        <v>233</v>
      </c>
      <c r="G6" t="s">
        <v>546</v>
      </c>
      <c r="H6" t="s">
        <v>1380</v>
      </c>
      <c r="I6" t="s">
        <v>547</v>
      </c>
      <c r="J6" t="s">
        <v>512</v>
      </c>
      <c r="K6" t="s">
        <v>548</v>
      </c>
      <c r="L6" t="s">
        <v>1381</v>
      </c>
      <c r="M6" t="s">
        <v>549</v>
      </c>
      <c r="N6" t="s">
        <v>550</v>
      </c>
      <c r="O6" t="s">
        <v>519</v>
      </c>
      <c r="P6" t="s">
        <v>551</v>
      </c>
      <c r="Q6" t="s">
        <v>552</v>
      </c>
      <c r="R6" t="s">
        <v>517</v>
      </c>
      <c r="V6">
        <v>0</v>
      </c>
      <c r="W6">
        <v>0</v>
      </c>
      <c r="X6">
        <v>1</v>
      </c>
      <c r="Y6">
        <v>0</v>
      </c>
      <c r="Z6">
        <v>0</v>
      </c>
      <c r="AA6">
        <v>1</v>
      </c>
      <c r="AB6">
        <v>0</v>
      </c>
      <c r="AC6">
        <v>0</v>
      </c>
      <c r="AD6">
        <v>1</v>
      </c>
      <c r="AE6">
        <v>1</v>
      </c>
      <c r="AF6">
        <v>2</v>
      </c>
      <c r="AG6">
        <v>0</v>
      </c>
      <c r="AH6">
        <v>4</v>
      </c>
      <c r="AI6">
        <v>1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2</v>
      </c>
      <c r="AS6">
        <v>4</v>
      </c>
      <c r="AT6">
        <v>18</v>
      </c>
      <c r="AU6">
        <v>144</v>
      </c>
      <c r="AV6" t="s">
        <v>1374</v>
      </c>
      <c r="AW6">
        <v>90</v>
      </c>
      <c r="AX6" t="s">
        <v>1374</v>
      </c>
      <c r="AY6">
        <v>1</v>
      </c>
      <c r="AZ6">
        <v>1</v>
      </c>
      <c r="BA6" t="s">
        <v>1374</v>
      </c>
      <c r="BB6">
        <v>7</v>
      </c>
      <c r="BC6">
        <v>28</v>
      </c>
      <c r="BD6" t="s">
        <v>1374</v>
      </c>
      <c r="BE6">
        <v>196</v>
      </c>
      <c r="BF6" t="s">
        <v>1375</v>
      </c>
      <c r="BI6">
        <v>2</v>
      </c>
      <c r="BJ6">
        <v>4</v>
      </c>
      <c r="BK6" t="s">
        <v>1374</v>
      </c>
      <c r="BL6">
        <v>2</v>
      </c>
      <c r="BM6" t="s">
        <v>1374</v>
      </c>
      <c r="BN6">
        <v>1</v>
      </c>
      <c r="BP6" t="s">
        <v>1374</v>
      </c>
      <c r="BT6" t="s">
        <v>517</v>
      </c>
      <c r="BU6" t="s">
        <v>517</v>
      </c>
      <c r="BV6" t="s">
        <v>517</v>
      </c>
      <c r="BW6">
        <v>7</v>
      </c>
      <c r="BX6">
        <v>2</v>
      </c>
      <c r="BY6">
        <v>2</v>
      </c>
      <c r="BZ6">
        <v>22</v>
      </c>
      <c r="CA6">
        <v>6</v>
      </c>
      <c r="CB6" t="s">
        <v>553</v>
      </c>
      <c r="CC6">
        <v>1</v>
      </c>
      <c r="CD6" s="2">
        <v>0.95833333333333337</v>
      </c>
      <c r="CE6" s="2">
        <v>0.22916666666666666</v>
      </c>
      <c r="CF6" s="2">
        <v>0.70833333333333337</v>
      </c>
      <c r="CG6" s="2">
        <v>0.95833333333333337</v>
      </c>
      <c r="CH6" s="2">
        <v>0.22916666666666666</v>
      </c>
      <c r="CI6" s="2">
        <v>0.35416666666666669</v>
      </c>
      <c r="CJ6" t="s">
        <v>521</v>
      </c>
      <c r="CK6" t="s">
        <v>522</v>
      </c>
      <c r="CL6">
        <v>2</v>
      </c>
      <c r="CM6" s="2"/>
      <c r="CN6" s="2"/>
      <c r="CO6" s="2">
        <v>0.35416666666666669</v>
      </c>
      <c r="CP6" s="2">
        <v>0.70833333333333337</v>
      </c>
      <c r="CQ6" s="2"/>
      <c r="CR6" s="2"/>
      <c r="CT6">
        <v>1153</v>
      </c>
      <c r="CU6">
        <v>634</v>
      </c>
      <c r="CV6">
        <v>1502</v>
      </c>
      <c r="CW6" t="s">
        <v>517</v>
      </c>
      <c r="CX6" t="s">
        <v>517</v>
      </c>
      <c r="CY6" t="s">
        <v>517</v>
      </c>
      <c r="CZ6" t="s">
        <v>517</v>
      </c>
      <c r="DA6" t="s">
        <v>519</v>
      </c>
      <c r="DB6" t="s">
        <v>517</v>
      </c>
      <c r="DC6">
        <v>0</v>
      </c>
      <c r="DD6">
        <v>379</v>
      </c>
      <c r="DE6">
        <v>0</v>
      </c>
      <c r="DF6">
        <v>3159</v>
      </c>
      <c r="DG6">
        <v>6697</v>
      </c>
      <c r="DH6">
        <v>165</v>
      </c>
      <c r="DI6">
        <v>697</v>
      </c>
      <c r="DJ6">
        <v>1101</v>
      </c>
      <c r="DK6">
        <v>5687.75</v>
      </c>
      <c r="DL6">
        <v>0</v>
      </c>
      <c r="DM6">
        <v>0</v>
      </c>
      <c r="DN6">
        <v>0</v>
      </c>
      <c r="DO6">
        <v>0</v>
      </c>
      <c r="DP6">
        <v>0</v>
      </c>
      <c r="DQ6">
        <v>8</v>
      </c>
      <c r="DR6">
        <v>0</v>
      </c>
      <c r="DS6">
        <v>2006</v>
      </c>
      <c r="DT6">
        <v>0</v>
      </c>
      <c r="DU6">
        <v>61</v>
      </c>
      <c r="DV6">
        <v>0</v>
      </c>
      <c r="DW6">
        <v>4</v>
      </c>
      <c r="DX6">
        <v>21095</v>
      </c>
      <c r="DY6">
        <v>0</v>
      </c>
      <c r="DZ6">
        <v>32</v>
      </c>
      <c r="EA6">
        <v>0</v>
      </c>
      <c r="EB6">
        <v>2</v>
      </c>
      <c r="EC6">
        <v>0</v>
      </c>
      <c r="ED6">
        <v>0</v>
      </c>
      <c r="EE6">
        <v>350</v>
      </c>
      <c r="EF6">
        <v>21445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16</v>
      </c>
      <c r="EP6">
        <v>32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54298.5</v>
      </c>
      <c r="EZ6">
        <v>0.82730909090909088</v>
      </c>
      <c r="FA6">
        <v>2.6326545454545456</v>
      </c>
      <c r="FB6">
        <v>749</v>
      </c>
      <c r="FC6">
        <v>324</v>
      </c>
      <c r="FD6">
        <v>313</v>
      </c>
      <c r="FE6">
        <v>851</v>
      </c>
      <c r="FF6">
        <v>889836</v>
      </c>
      <c r="FG6">
        <v>1.5</v>
      </c>
      <c r="FH6">
        <v>351498</v>
      </c>
      <c r="FI6">
        <v>1.1000000000000001</v>
      </c>
      <c r="FJ6">
        <v>2125082</v>
      </c>
      <c r="FK6">
        <v>1.35</v>
      </c>
      <c r="FL6">
        <v>1</v>
      </c>
      <c r="FM6">
        <v>1</v>
      </c>
      <c r="FN6">
        <v>1</v>
      </c>
      <c r="FO6" t="s">
        <v>517</v>
      </c>
      <c r="FP6" t="s">
        <v>519</v>
      </c>
      <c r="FQ6" t="s">
        <v>519</v>
      </c>
      <c r="FR6" t="s">
        <v>517</v>
      </c>
      <c r="FS6" t="s">
        <v>1377</v>
      </c>
      <c r="FT6">
        <v>6</v>
      </c>
      <c r="FU6">
        <v>89</v>
      </c>
      <c r="FV6">
        <v>6</v>
      </c>
      <c r="FW6">
        <v>70</v>
      </c>
      <c r="FX6">
        <v>146</v>
      </c>
      <c r="FY6" t="s">
        <v>519</v>
      </c>
      <c r="GA6">
        <v>31</v>
      </c>
      <c r="GB6" t="s">
        <v>519</v>
      </c>
      <c r="GC6" t="s">
        <v>519</v>
      </c>
      <c r="GD6">
        <v>3</v>
      </c>
      <c r="GE6">
        <v>6</v>
      </c>
      <c r="GF6" t="s">
        <v>519</v>
      </c>
      <c r="GG6" t="s">
        <v>519</v>
      </c>
      <c r="GH6" t="s">
        <v>519</v>
      </c>
      <c r="GI6" t="s">
        <v>519</v>
      </c>
      <c r="GJ6" t="s">
        <v>519</v>
      </c>
      <c r="GK6">
        <v>13</v>
      </c>
      <c r="GL6" t="s">
        <v>519</v>
      </c>
      <c r="GM6" t="s">
        <v>519</v>
      </c>
      <c r="GN6" t="s">
        <v>519</v>
      </c>
      <c r="GO6" t="s">
        <v>519</v>
      </c>
      <c r="GP6">
        <v>0</v>
      </c>
      <c r="GQ6" t="s">
        <v>519</v>
      </c>
      <c r="GR6">
        <v>1</v>
      </c>
      <c r="GS6">
        <v>5</v>
      </c>
      <c r="GT6">
        <v>11</v>
      </c>
      <c r="GU6">
        <v>5</v>
      </c>
      <c r="GV6">
        <v>2</v>
      </c>
      <c r="GW6">
        <v>1</v>
      </c>
      <c r="GX6" t="s">
        <v>519</v>
      </c>
      <c r="GY6">
        <v>2</v>
      </c>
      <c r="GZ6" t="s">
        <v>519</v>
      </c>
      <c r="HA6" t="s">
        <v>519</v>
      </c>
      <c r="HB6">
        <v>0</v>
      </c>
      <c r="HC6">
        <v>12385</v>
      </c>
      <c r="HD6">
        <v>12385</v>
      </c>
      <c r="HE6">
        <v>383</v>
      </c>
      <c r="HF6">
        <v>54</v>
      </c>
      <c r="HG6">
        <v>6042</v>
      </c>
      <c r="HH6">
        <v>2922</v>
      </c>
      <c r="HI6" t="s">
        <v>519</v>
      </c>
      <c r="HJ6" t="s">
        <v>519</v>
      </c>
      <c r="HK6" t="s">
        <v>519</v>
      </c>
      <c r="HL6">
        <v>3313</v>
      </c>
      <c r="HM6">
        <v>13</v>
      </c>
      <c r="HN6" t="s">
        <v>519</v>
      </c>
      <c r="HO6" t="s">
        <v>519</v>
      </c>
      <c r="HP6" t="s">
        <v>519</v>
      </c>
      <c r="HQ6" t="s">
        <v>519</v>
      </c>
      <c r="HR6" t="s">
        <v>519</v>
      </c>
      <c r="HS6" t="s">
        <v>519</v>
      </c>
      <c r="HT6" t="s">
        <v>519</v>
      </c>
      <c r="HU6" t="s">
        <v>519</v>
      </c>
      <c r="HV6" t="s">
        <v>519</v>
      </c>
      <c r="HW6" t="s">
        <v>519</v>
      </c>
      <c r="HX6" t="s">
        <v>519</v>
      </c>
      <c r="HY6" t="s">
        <v>519</v>
      </c>
      <c r="HZ6" t="s">
        <v>519</v>
      </c>
      <c r="IA6" t="s">
        <v>519</v>
      </c>
      <c r="IB6" t="s">
        <v>519</v>
      </c>
      <c r="IC6" t="s">
        <v>554</v>
      </c>
      <c r="ID6" t="s">
        <v>555</v>
      </c>
      <c r="IE6" s="94" t="s">
        <v>1382</v>
      </c>
      <c r="IF6" s="94" t="s">
        <v>1383</v>
      </c>
      <c r="IG6" t="s">
        <v>517</v>
      </c>
      <c r="IH6" t="s">
        <v>517</v>
      </c>
      <c r="II6" t="s">
        <v>519</v>
      </c>
      <c r="IJ6" t="s">
        <v>517</v>
      </c>
      <c r="IK6" t="s">
        <v>519</v>
      </c>
      <c r="IL6" t="s">
        <v>556</v>
      </c>
      <c r="IM6">
        <v>6</v>
      </c>
      <c r="IR6" t="s">
        <v>528</v>
      </c>
    </row>
    <row r="7" spans="1:252">
      <c r="A7">
        <v>4</v>
      </c>
      <c r="B7" t="s">
        <v>557</v>
      </c>
      <c r="C7" t="s">
        <v>558</v>
      </c>
      <c r="D7">
        <v>1308</v>
      </c>
      <c r="E7" t="s">
        <v>545</v>
      </c>
      <c r="F7">
        <v>547</v>
      </c>
      <c r="G7" t="s">
        <v>559</v>
      </c>
      <c r="H7" t="s">
        <v>1384</v>
      </c>
      <c r="I7" t="s">
        <v>560</v>
      </c>
      <c r="K7" t="s">
        <v>1385</v>
      </c>
      <c r="L7" t="s">
        <v>1386</v>
      </c>
      <c r="M7" t="s">
        <v>1387</v>
      </c>
      <c r="N7" t="s">
        <v>550</v>
      </c>
      <c r="O7" t="s">
        <v>519</v>
      </c>
      <c r="P7" t="s">
        <v>1388</v>
      </c>
      <c r="Q7" t="s">
        <v>516</v>
      </c>
      <c r="R7" t="s">
        <v>517</v>
      </c>
      <c r="V7">
        <v>0</v>
      </c>
      <c r="W7">
        <v>1</v>
      </c>
      <c r="X7">
        <v>0</v>
      </c>
      <c r="Y7">
        <v>0</v>
      </c>
      <c r="Z7">
        <v>0</v>
      </c>
      <c r="AA7">
        <v>1</v>
      </c>
      <c r="AB7">
        <v>0</v>
      </c>
      <c r="AC7">
        <v>1</v>
      </c>
      <c r="AD7">
        <v>2</v>
      </c>
      <c r="AE7">
        <v>2</v>
      </c>
      <c r="AF7">
        <v>3</v>
      </c>
      <c r="AG7">
        <v>0</v>
      </c>
      <c r="AH7">
        <v>8</v>
      </c>
      <c r="AI7">
        <v>4</v>
      </c>
      <c r="AJ7">
        <v>0</v>
      </c>
      <c r="AK7">
        <v>0</v>
      </c>
      <c r="AL7">
        <v>0.5</v>
      </c>
      <c r="AM7">
        <v>0.5</v>
      </c>
      <c r="AN7">
        <v>0</v>
      </c>
      <c r="AO7">
        <v>0</v>
      </c>
      <c r="AP7">
        <v>0</v>
      </c>
      <c r="AQ7">
        <v>0</v>
      </c>
      <c r="AR7">
        <v>1</v>
      </c>
      <c r="AS7">
        <v>2</v>
      </c>
      <c r="AT7">
        <v>17</v>
      </c>
      <c r="AV7" t="s">
        <v>1374</v>
      </c>
      <c r="AW7">
        <v>68</v>
      </c>
      <c r="AX7" t="s">
        <v>1374</v>
      </c>
      <c r="AY7">
        <v>5</v>
      </c>
      <c r="AZ7">
        <v>8</v>
      </c>
      <c r="BA7" t="s">
        <v>1374</v>
      </c>
      <c r="BB7">
        <v>7</v>
      </c>
      <c r="BC7">
        <v>14</v>
      </c>
      <c r="BD7" t="s">
        <v>1374</v>
      </c>
      <c r="BE7">
        <v>112</v>
      </c>
      <c r="BF7" t="s">
        <v>1375</v>
      </c>
      <c r="BT7" t="s">
        <v>517</v>
      </c>
      <c r="BU7" t="s">
        <v>517</v>
      </c>
      <c r="BV7" t="s">
        <v>519</v>
      </c>
      <c r="BW7">
        <v>2</v>
      </c>
      <c r="BX7">
        <v>5</v>
      </c>
      <c r="BY7">
        <v>3</v>
      </c>
      <c r="BZ7">
        <v>0</v>
      </c>
      <c r="CA7">
        <v>0</v>
      </c>
      <c r="CB7" t="s">
        <v>520</v>
      </c>
      <c r="CC7">
        <v>1</v>
      </c>
      <c r="CD7" s="2"/>
      <c r="CE7" s="2"/>
      <c r="CF7" s="2">
        <v>0.66666666666666663</v>
      </c>
      <c r="CG7" s="2">
        <v>0.375</v>
      </c>
      <c r="CH7" s="2"/>
      <c r="CI7" s="2"/>
      <c r="CJ7" t="s">
        <v>521</v>
      </c>
      <c r="CK7" t="s">
        <v>522</v>
      </c>
      <c r="CL7">
        <v>1</v>
      </c>
      <c r="CM7" s="2"/>
      <c r="CN7" s="2"/>
      <c r="CO7" s="2">
        <v>0.35416666666666669</v>
      </c>
      <c r="CP7" s="2">
        <v>0.71875</v>
      </c>
      <c r="CQ7" s="2"/>
      <c r="CR7" s="2"/>
      <c r="CV7">
        <v>3807</v>
      </c>
      <c r="CW7" t="s">
        <v>517</v>
      </c>
      <c r="CX7" t="s">
        <v>517</v>
      </c>
      <c r="CY7" t="s">
        <v>517</v>
      </c>
      <c r="CZ7" t="s">
        <v>517</v>
      </c>
      <c r="DA7" t="s">
        <v>519</v>
      </c>
      <c r="DB7" t="s">
        <v>517</v>
      </c>
      <c r="DC7">
        <v>246</v>
      </c>
      <c r="DD7">
        <v>153</v>
      </c>
      <c r="DE7">
        <v>6230</v>
      </c>
      <c r="DF7">
        <v>2661</v>
      </c>
      <c r="DG7">
        <v>18181</v>
      </c>
      <c r="DH7">
        <v>108</v>
      </c>
      <c r="DI7">
        <v>5866</v>
      </c>
      <c r="DJ7">
        <v>697</v>
      </c>
      <c r="DK7">
        <v>14453.75</v>
      </c>
      <c r="DL7">
        <v>0</v>
      </c>
      <c r="DM7">
        <v>0</v>
      </c>
      <c r="DN7">
        <v>0</v>
      </c>
      <c r="DO7">
        <v>0</v>
      </c>
      <c r="DP7">
        <v>0</v>
      </c>
      <c r="DQ7">
        <v>244</v>
      </c>
      <c r="DR7">
        <v>0</v>
      </c>
      <c r="DS7">
        <v>3826</v>
      </c>
      <c r="DT7">
        <v>0</v>
      </c>
      <c r="DU7">
        <v>176</v>
      </c>
      <c r="DV7">
        <v>0</v>
      </c>
      <c r="DW7">
        <v>364</v>
      </c>
      <c r="DX7">
        <v>49400</v>
      </c>
      <c r="DY7">
        <v>0</v>
      </c>
      <c r="DZ7">
        <v>81</v>
      </c>
      <c r="EA7">
        <v>0</v>
      </c>
      <c r="EB7">
        <v>0</v>
      </c>
      <c r="EC7">
        <v>0</v>
      </c>
      <c r="ED7">
        <v>0</v>
      </c>
      <c r="EE7">
        <v>810</v>
      </c>
      <c r="EF7">
        <v>50210</v>
      </c>
      <c r="EG7">
        <v>0</v>
      </c>
      <c r="EH7">
        <v>0</v>
      </c>
      <c r="EI7">
        <v>0</v>
      </c>
      <c r="EJ7">
        <v>0</v>
      </c>
      <c r="EK7">
        <v>0</v>
      </c>
      <c r="EL7">
        <v>2</v>
      </c>
      <c r="EM7">
        <v>0</v>
      </c>
      <c r="EN7">
        <v>4</v>
      </c>
      <c r="EO7">
        <v>2</v>
      </c>
      <c r="EP7">
        <v>14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152574</v>
      </c>
      <c r="EZ7">
        <v>0.76710274917736976</v>
      </c>
      <c r="FA7">
        <v>2.6991826769981957</v>
      </c>
      <c r="FB7">
        <v>1396</v>
      </c>
      <c r="FC7">
        <v>525</v>
      </c>
      <c r="FD7">
        <v>592</v>
      </c>
      <c r="FE7">
        <v>1519</v>
      </c>
      <c r="FF7">
        <v>1154115</v>
      </c>
      <c r="FG7">
        <v>0.75</v>
      </c>
      <c r="FH7">
        <v>1247486</v>
      </c>
      <c r="FI7">
        <v>1.06</v>
      </c>
      <c r="FJ7">
        <v>1313573</v>
      </c>
      <c r="FK7">
        <v>0.34</v>
      </c>
      <c r="FL7">
        <v>1</v>
      </c>
      <c r="FM7" t="s">
        <v>1389</v>
      </c>
      <c r="FN7">
        <v>1</v>
      </c>
      <c r="FO7" t="s">
        <v>517</v>
      </c>
      <c r="FP7" t="s">
        <v>517</v>
      </c>
      <c r="FQ7" t="s">
        <v>519</v>
      </c>
      <c r="FR7" t="s">
        <v>517</v>
      </c>
      <c r="FS7" t="s">
        <v>1379</v>
      </c>
      <c r="FT7">
        <v>25</v>
      </c>
      <c r="FU7">
        <v>445</v>
      </c>
      <c r="FV7">
        <v>23</v>
      </c>
      <c r="FW7">
        <v>312</v>
      </c>
      <c r="FX7">
        <v>647</v>
      </c>
      <c r="FY7" t="s">
        <v>519</v>
      </c>
      <c r="GA7" t="s">
        <v>519</v>
      </c>
      <c r="GB7" t="s">
        <v>519</v>
      </c>
      <c r="GC7" t="s">
        <v>519</v>
      </c>
      <c r="GD7" t="s">
        <v>519</v>
      </c>
      <c r="GE7" t="s">
        <v>519</v>
      </c>
      <c r="GF7" t="s">
        <v>519</v>
      </c>
      <c r="GG7" t="s">
        <v>519</v>
      </c>
      <c r="GH7">
        <v>1</v>
      </c>
      <c r="GI7">
        <v>6</v>
      </c>
      <c r="GJ7" t="s">
        <v>519</v>
      </c>
      <c r="GK7">
        <v>24</v>
      </c>
      <c r="GL7" t="s">
        <v>519</v>
      </c>
      <c r="GM7" t="s">
        <v>519</v>
      </c>
      <c r="GN7" t="s">
        <v>519</v>
      </c>
      <c r="GO7" t="s">
        <v>519</v>
      </c>
      <c r="GP7">
        <v>0</v>
      </c>
      <c r="GQ7" t="s">
        <v>658</v>
      </c>
      <c r="GR7">
        <v>6</v>
      </c>
      <c r="GS7" t="s">
        <v>561</v>
      </c>
      <c r="GT7">
        <v>13</v>
      </c>
      <c r="GU7" t="s">
        <v>561</v>
      </c>
      <c r="GV7">
        <v>11</v>
      </c>
      <c r="GW7">
        <v>8</v>
      </c>
      <c r="GX7" t="s">
        <v>562</v>
      </c>
      <c r="GY7">
        <v>15</v>
      </c>
      <c r="GZ7" t="s">
        <v>519</v>
      </c>
      <c r="HA7" t="s">
        <v>519</v>
      </c>
      <c r="HB7">
        <v>0</v>
      </c>
      <c r="HC7">
        <v>8985</v>
      </c>
      <c r="HD7">
        <v>8985</v>
      </c>
      <c r="HE7">
        <v>305</v>
      </c>
      <c r="HF7">
        <v>1646</v>
      </c>
      <c r="HG7">
        <v>7081</v>
      </c>
      <c r="HH7">
        <v>13736</v>
      </c>
      <c r="HI7">
        <v>1</v>
      </c>
      <c r="HJ7">
        <v>0</v>
      </c>
      <c r="HK7">
        <v>0</v>
      </c>
      <c r="HL7">
        <v>2</v>
      </c>
      <c r="HM7">
        <v>22</v>
      </c>
      <c r="HN7" t="s">
        <v>519</v>
      </c>
      <c r="HO7" t="s">
        <v>519</v>
      </c>
      <c r="HP7">
        <v>60</v>
      </c>
      <c r="HQ7">
        <v>93</v>
      </c>
      <c r="HR7" t="s">
        <v>519</v>
      </c>
      <c r="HS7" t="s">
        <v>519</v>
      </c>
      <c r="HT7" t="s">
        <v>519</v>
      </c>
      <c r="HU7" t="s">
        <v>519</v>
      </c>
      <c r="HV7" t="s">
        <v>519</v>
      </c>
      <c r="HW7" t="s">
        <v>519</v>
      </c>
      <c r="HX7" t="s">
        <v>519</v>
      </c>
      <c r="HY7" t="s">
        <v>519</v>
      </c>
      <c r="HZ7" t="s">
        <v>519</v>
      </c>
      <c r="IA7" t="s">
        <v>519</v>
      </c>
      <c r="IB7" t="s">
        <v>519</v>
      </c>
      <c r="IC7" t="s">
        <v>563</v>
      </c>
      <c r="ID7" t="s">
        <v>564</v>
      </c>
      <c r="IE7" s="94">
        <v>34578</v>
      </c>
      <c r="IF7" s="94">
        <v>40179</v>
      </c>
      <c r="IG7" t="s">
        <v>517</v>
      </c>
      <c r="IH7" t="s">
        <v>517</v>
      </c>
      <c r="II7" t="s">
        <v>517</v>
      </c>
      <c r="IJ7" t="s">
        <v>517</v>
      </c>
      <c r="IL7" t="s">
        <v>556</v>
      </c>
      <c r="IM7">
        <v>6</v>
      </c>
      <c r="IR7" t="s">
        <v>528</v>
      </c>
    </row>
    <row r="8" spans="1:252">
      <c r="A8">
        <v>5</v>
      </c>
      <c r="B8" t="s">
        <v>565</v>
      </c>
      <c r="C8" t="s">
        <v>1354</v>
      </c>
      <c r="D8">
        <v>613</v>
      </c>
      <c r="E8" t="s">
        <v>545</v>
      </c>
      <c r="G8" t="s">
        <v>567</v>
      </c>
      <c r="H8" t="s">
        <v>566</v>
      </c>
      <c r="I8" t="s">
        <v>568</v>
      </c>
      <c r="J8" t="s">
        <v>512</v>
      </c>
      <c r="K8" t="s">
        <v>1390</v>
      </c>
      <c r="L8" t="s">
        <v>569</v>
      </c>
      <c r="M8" t="s">
        <v>570</v>
      </c>
      <c r="N8" t="s">
        <v>550</v>
      </c>
      <c r="O8" t="s">
        <v>519</v>
      </c>
      <c r="P8" t="s">
        <v>571</v>
      </c>
      <c r="Q8" t="s">
        <v>552</v>
      </c>
      <c r="R8" t="s">
        <v>517</v>
      </c>
      <c r="V8">
        <v>1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4</v>
      </c>
      <c r="AF8">
        <v>0</v>
      </c>
      <c r="AG8">
        <v>0</v>
      </c>
      <c r="AH8">
        <v>4</v>
      </c>
      <c r="AI8">
        <v>1</v>
      </c>
      <c r="AJ8">
        <v>0</v>
      </c>
      <c r="AK8">
        <v>0</v>
      </c>
      <c r="AL8">
        <v>1</v>
      </c>
      <c r="AM8">
        <v>1</v>
      </c>
      <c r="AN8">
        <v>1</v>
      </c>
      <c r="AO8">
        <v>1</v>
      </c>
      <c r="AP8">
        <v>0</v>
      </c>
      <c r="AQ8">
        <v>1</v>
      </c>
      <c r="AR8">
        <v>6</v>
      </c>
      <c r="AS8">
        <v>8</v>
      </c>
      <c r="AW8">
        <v>4</v>
      </c>
      <c r="AX8" t="s">
        <v>1375</v>
      </c>
      <c r="BG8">
        <v>1</v>
      </c>
      <c r="BH8">
        <v>0.5</v>
      </c>
      <c r="BL8">
        <v>1.5</v>
      </c>
      <c r="BM8" t="s">
        <v>1375</v>
      </c>
      <c r="BN8">
        <v>1</v>
      </c>
      <c r="BO8">
        <v>1</v>
      </c>
      <c r="BP8" t="s">
        <v>1374</v>
      </c>
      <c r="BQ8">
        <v>4</v>
      </c>
      <c r="BR8">
        <v>3</v>
      </c>
      <c r="BS8" t="s">
        <v>618</v>
      </c>
      <c r="BT8" t="s">
        <v>519</v>
      </c>
      <c r="BU8" t="s">
        <v>517</v>
      </c>
      <c r="BV8" t="s">
        <v>519</v>
      </c>
      <c r="BW8">
        <v>0</v>
      </c>
      <c r="BX8">
        <v>4</v>
      </c>
      <c r="BY8">
        <v>0</v>
      </c>
      <c r="BZ8">
        <v>21</v>
      </c>
      <c r="CA8">
        <v>6</v>
      </c>
      <c r="CB8" t="s">
        <v>520</v>
      </c>
      <c r="CC8">
        <v>1</v>
      </c>
      <c r="CD8" s="2"/>
      <c r="CE8" s="2"/>
      <c r="CF8" s="2">
        <v>0.6875</v>
      </c>
      <c r="CG8" s="2">
        <v>0.375</v>
      </c>
      <c r="CH8" s="2"/>
      <c r="CI8" s="2"/>
      <c r="CJ8" t="s">
        <v>521</v>
      </c>
      <c r="CK8" t="s">
        <v>522</v>
      </c>
      <c r="CM8" s="2"/>
      <c r="CN8" s="2"/>
      <c r="CO8" s="2">
        <v>0.35416666666666669</v>
      </c>
      <c r="CP8" s="2">
        <v>0.70833333333333337</v>
      </c>
      <c r="CQ8" s="2"/>
      <c r="CR8" s="2"/>
      <c r="CS8" t="s">
        <v>1376</v>
      </c>
      <c r="CT8">
        <v>551</v>
      </c>
      <c r="CU8">
        <v>355</v>
      </c>
      <c r="CV8">
        <v>32</v>
      </c>
      <c r="CW8" t="s">
        <v>517</v>
      </c>
      <c r="CX8" t="s">
        <v>517</v>
      </c>
      <c r="CY8" t="s">
        <v>517</v>
      </c>
      <c r="CZ8" t="s">
        <v>519</v>
      </c>
      <c r="DA8" t="s">
        <v>517</v>
      </c>
      <c r="DB8" t="s">
        <v>517</v>
      </c>
      <c r="DC8">
        <v>0</v>
      </c>
      <c r="DD8">
        <v>74</v>
      </c>
      <c r="DE8">
        <v>0</v>
      </c>
      <c r="DF8">
        <v>3956</v>
      </c>
      <c r="DG8">
        <v>7986</v>
      </c>
      <c r="DH8">
        <v>4</v>
      </c>
      <c r="DI8">
        <v>1547</v>
      </c>
      <c r="DJ8">
        <v>355</v>
      </c>
      <c r="DK8">
        <v>4429.25</v>
      </c>
      <c r="DL8">
        <v>0</v>
      </c>
      <c r="DM8">
        <v>0</v>
      </c>
      <c r="DN8">
        <v>0</v>
      </c>
      <c r="DO8">
        <v>0</v>
      </c>
      <c r="DP8">
        <v>0</v>
      </c>
      <c r="DQ8">
        <v>19</v>
      </c>
      <c r="DR8">
        <v>0</v>
      </c>
      <c r="DS8">
        <v>2497</v>
      </c>
      <c r="DT8">
        <v>0</v>
      </c>
      <c r="DU8">
        <v>62</v>
      </c>
      <c r="DV8">
        <v>0</v>
      </c>
      <c r="DW8">
        <v>204</v>
      </c>
      <c r="DX8">
        <v>30075</v>
      </c>
      <c r="DY8">
        <v>0</v>
      </c>
      <c r="DZ8">
        <v>48</v>
      </c>
      <c r="EA8">
        <v>0</v>
      </c>
      <c r="EB8">
        <v>4</v>
      </c>
      <c r="EC8">
        <v>0</v>
      </c>
      <c r="ED8">
        <v>0</v>
      </c>
      <c r="EE8">
        <v>540</v>
      </c>
      <c r="EF8">
        <v>30615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82217.5</v>
      </c>
      <c r="EZ8">
        <v>0.50435549988613071</v>
      </c>
      <c r="FA8">
        <v>3.1206824565398921</v>
      </c>
      <c r="FB8">
        <v>721</v>
      </c>
      <c r="FC8">
        <v>335</v>
      </c>
      <c r="FD8">
        <v>22</v>
      </c>
      <c r="FE8">
        <v>780</v>
      </c>
      <c r="FF8">
        <v>723828</v>
      </c>
      <c r="FG8">
        <v>1.04</v>
      </c>
      <c r="FH8">
        <v>139312</v>
      </c>
      <c r="FI8">
        <v>0.39</v>
      </c>
      <c r="FJ8">
        <v>1274909</v>
      </c>
      <c r="FK8">
        <v>0.53</v>
      </c>
      <c r="FL8">
        <v>1</v>
      </c>
      <c r="FM8">
        <v>1</v>
      </c>
      <c r="FN8">
        <v>1</v>
      </c>
      <c r="FO8" t="s">
        <v>519</v>
      </c>
      <c r="FP8" t="s">
        <v>517</v>
      </c>
      <c r="FQ8" t="s">
        <v>572</v>
      </c>
      <c r="FR8" t="s">
        <v>517</v>
      </c>
      <c r="FS8" t="s">
        <v>1379</v>
      </c>
      <c r="FT8">
        <v>35</v>
      </c>
      <c r="FU8">
        <v>462</v>
      </c>
      <c r="FV8">
        <v>14</v>
      </c>
      <c r="FW8">
        <v>391</v>
      </c>
      <c r="FX8">
        <v>796</v>
      </c>
      <c r="FY8" t="s">
        <v>519</v>
      </c>
      <c r="GA8">
        <v>178</v>
      </c>
      <c r="GB8">
        <v>108</v>
      </c>
      <c r="GC8">
        <v>225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28</v>
      </c>
      <c r="GL8">
        <v>0</v>
      </c>
      <c r="GM8">
        <v>3</v>
      </c>
      <c r="GN8">
        <v>3</v>
      </c>
      <c r="GO8">
        <v>0</v>
      </c>
      <c r="GP8">
        <v>0</v>
      </c>
      <c r="GQ8">
        <v>4</v>
      </c>
      <c r="GR8">
        <v>6</v>
      </c>
      <c r="GS8" t="s">
        <v>561</v>
      </c>
      <c r="GT8">
        <v>18</v>
      </c>
      <c r="GU8" t="s">
        <v>561</v>
      </c>
      <c r="GV8">
        <v>10</v>
      </c>
      <c r="GW8">
        <v>7</v>
      </c>
      <c r="GX8">
        <v>5</v>
      </c>
      <c r="GY8">
        <v>6</v>
      </c>
      <c r="GZ8" t="s">
        <v>519</v>
      </c>
      <c r="HA8" t="s">
        <v>519</v>
      </c>
      <c r="HB8">
        <v>0</v>
      </c>
      <c r="HC8">
        <v>8385</v>
      </c>
      <c r="HD8">
        <v>8385</v>
      </c>
      <c r="HE8">
        <v>210</v>
      </c>
      <c r="HF8">
        <v>4956</v>
      </c>
      <c r="HG8">
        <v>4956</v>
      </c>
      <c r="HH8">
        <v>171</v>
      </c>
      <c r="HI8">
        <v>0</v>
      </c>
      <c r="HJ8">
        <v>0</v>
      </c>
      <c r="HK8">
        <v>0</v>
      </c>
      <c r="HL8">
        <v>0</v>
      </c>
      <c r="HM8">
        <v>0</v>
      </c>
      <c r="HN8">
        <v>3</v>
      </c>
      <c r="HO8">
        <v>3</v>
      </c>
      <c r="HP8">
        <v>0</v>
      </c>
      <c r="HQ8">
        <v>28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  <c r="IB8">
        <v>0</v>
      </c>
      <c r="IC8" t="s">
        <v>574</v>
      </c>
      <c r="ID8" t="s">
        <v>564</v>
      </c>
      <c r="IE8" s="94">
        <v>34060</v>
      </c>
      <c r="IF8" s="94">
        <v>40179</v>
      </c>
      <c r="IG8" t="s">
        <v>517</v>
      </c>
      <c r="IH8" t="s">
        <v>517</v>
      </c>
      <c r="II8" t="s">
        <v>517</v>
      </c>
      <c r="IJ8" t="s">
        <v>517</v>
      </c>
      <c r="IK8" t="s">
        <v>517</v>
      </c>
      <c r="IL8" t="s">
        <v>576</v>
      </c>
      <c r="IM8">
        <v>1</v>
      </c>
      <c r="IN8" t="s">
        <v>556</v>
      </c>
      <c r="IO8">
        <v>6</v>
      </c>
      <c r="IR8" t="s">
        <v>528</v>
      </c>
    </row>
    <row r="9" spans="1:252">
      <c r="A9">
        <v>6</v>
      </c>
      <c r="B9" t="s">
        <v>577</v>
      </c>
      <c r="C9" t="s">
        <v>1355</v>
      </c>
      <c r="D9">
        <v>637</v>
      </c>
      <c r="E9" t="s">
        <v>545</v>
      </c>
      <c r="F9">
        <v>249</v>
      </c>
      <c r="G9" t="s">
        <v>578</v>
      </c>
      <c r="H9" t="s">
        <v>1391</v>
      </c>
      <c r="I9" t="s">
        <v>579</v>
      </c>
      <c r="J9">
        <v>5715</v>
      </c>
      <c r="K9" t="s">
        <v>580</v>
      </c>
      <c r="L9" t="s">
        <v>581</v>
      </c>
      <c r="M9" t="s">
        <v>582</v>
      </c>
      <c r="N9" t="s">
        <v>550</v>
      </c>
      <c r="O9" t="s">
        <v>519</v>
      </c>
      <c r="P9" t="s">
        <v>583</v>
      </c>
      <c r="Q9" t="s">
        <v>552</v>
      </c>
      <c r="R9" t="s">
        <v>517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1</v>
      </c>
      <c r="AF9">
        <v>0</v>
      </c>
      <c r="AG9">
        <v>0.75</v>
      </c>
      <c r="AH9">
        <v>2.75</v>
      </c>
      <c r="AI9">
        <v>2</v>
      </c>
      <c r="AJ9">
        <v>1</v>
      </c>
      <c r="AK9">
        <v>0</v>
      </c>
      <c r="AL9">
        <v>0</v>
      </c>
      <c r="AM9">
        <v>1</v>
      </c>
      <c r="AN9">
        <v>0</v>
      </c>
      <c r="AO9">
        <v>0</v>
      </c>
      <c r="AP9">
        <v>0</v>
      </c>
      <c r="AQ9">
        <v>0.75</v>
      </c>
      <c r="AR9">
        <v>2</v>
      </c>
      <c r="AS9">
        <v>3</v>
      </c>
      <c r="AT9">
        <v>18</v>
      </c>
      <c r="AU9">
        <v>54</v>
      </c>
      <c r="AV9" t="s">
        <v>618</v>
      </c>
      <c r="BI9">
        <v>3</v>
      </c>
      <c r="BJ9">
        <v>6</v>
      </c>
      <c r="BK9" t="s">
        <v>1378</v>
      </c>
      <c r="BL9">
        <v>3</v>
      </c>
      <c r="BM9" t="s">
        <v>1378</v>
      </c>
      <c r="BN9">
        <v>1</v>
      </c>
      <c r="BO9">
        <v>0.5</v>
      </c>
      <c r="BP9" t="s">
        <v>1375</v>
      </c>
      <c r="BQ9">
        <v>1</v>
      </c>
      <c r="BR9">
        <v>0.5</v>
      </c>
      <c r="BS9" t="s">
        <v>618</v>
      </c>
      <c r="BT9" t="s">
        <v>519</v>
      </c>
      <c r="BU9" t="s">
        <v>517</v>
      </c>
      <c r="BV9" t="s">
        <v>519</v>
      </c>
      <c r="BW9">
        <v>2</v>
      </c>
      <c r="BX9">
        <v>2</v>
      </c>
      <c r="BY9">
        <v>0</v>
      </c>
      <c r="BZ9">
        <v>21</v>
      </c>
      <c r="CA9">
        <v>0</v>
      </c>
      <c r="CB9" t="s">
        <v>553</v>
      </c>
      <c r="CC9">
        <v>1</v>
      </c>
      <c r="CD9" s="2">
        <v>1</v>
      </c>
      <c r="CE9" s="2">
        <v>0.35416666666666669</v>
      </c>
      <c r="CF9" s="2">
        <v>0.70833333333333337</v>
      </c>
      <c r="CG9" s="2">
        <v>1</v>
      </c>
      <c r="CH9" s="2"/>
      <c r="CI9" s="2"/>
      <c r="CJ9" t="s">
        <v>521</v>
      </c>
      <c r="CK9" t="s">
        <v>522</v>
      </c>
      <c r="CL9">
        <v>1</v>
      </c>
      <c r="CM9" s="2"/>
      <c r="CN9" s="2"/>
      <c r="CO9" s="2">
        <v>0.35416666666666669</v>
      </c>
      <c r="CP9" s="2">
        <v>0.70833333333333337</v>
      </c>
      <c r="CQ9" s="2"/>
      <c r="CR9" s="2"/>
      <c r="CS9" t="s">
        <v>1376</v>
      </c>
      <c r="CT9">
        <v>352</v>
      </c>
      <c r="CU9">
        <v>0</v>
      </c>
      <c r="CV9">
        <v>1312</v>
      </c>
      <c r="CW9" t="s">
        <v>517</v>
      </c>
      <c r="CX9" t="s">
        <v>517</v>
      </c>
      <c r="CY9" t="s">
        <v>517</v>
      </c>
      <c r="CZ9" t="s">
        <v>519</v>
      </c>
      <c r="DA9" t="s">
        <v>519</v>
      </c>
      <c r="DB9" t="s">
        <v>517</v>
      </c>
      <c r="DC9">
        <v>0</v>
      </c>
      <c r="DD9">
        <v>455</v>
      </c>
      <c r="DE9">
        <v>0</v>
      </c>
      <c r="DF9">
        <v>3526</v>
      </c>
      <c r="DG9">
        <v>7507</v>
      </c>
      <c r="DH9">
        <v>57</v>
      </c>
      <c r="DI9">
        <v>1605</v>
      </c>
      <c r="DJ9">
        <v>139</v>
      </c>
      <c r="DK9">
        <v>3788.25</v>
      </c>
      <c r="DL9">
        <v>0</v>
      </c>
      <c r="DM9">
        <v>0</v>
      </c>
      <c r="DN9">
        <v>0</v>
      </c>
      <c r="DO9">
        <v>0</v>
      </c>
      <c r="DP9">
        <v>0</v>
      </c>
      <c r="DQ9">
        <v>85</v>
      </c>
      <c r="DR9">
        <v>0</v>
      </c>
      <c r="DS9">
        <v>1883</v>
      </c>
      <c r="DT9">
        <v>0</v>
      </c>
      <c r="DU9">
        <v>27</v>
      </c>
      <c r="DV9">
        <v>0</v>
      </c>
      <c r="DW9">
        <v>8</v>
      </c>
      <c r="DX9">
        <v>19820</v>
      </c>
      <c r="DY9">
        <v>0</v>
      </c>
      <c r="DZ9">
        <v>87</v>
      </c>
      <c r="EA9">
        <v>0</v>
      </c>
      <c r="EB9">
        <v>1</v>
      </c>
      <c r="EC9">
        <v>0</v>
      </c>
      <c r="ED9">
        <v>0</v>
      </c>
      <c r="EE9">
        <v>885</v>
      </c>
      <c r="EF9">
        <v>20705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122</v>
      </c>
      <c r="EN9">
        <v>0</v>
      </c>
      <c r="EO9">
        <v>356</v>
      </c>
      <c r="EP9">
        <v>834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44956</v>
      </c>
      <c r="EZ9">
        <v>0.42780914737436476</v>
      </c>
      <c r="FA9">
        <v>1.6923019009975533</v>
      </c>
      <c r="FB9">
        <v>720</v>
      </c>
      <c r="FC9">
        <v>265</v>
      </c>
      <c r="FD9">
        <v>270</v>
      </c>
      <c r="FE9">
        <v>925</v>
      </c>
      <c r="FF9">
        <v>125198</v>
      </c>
      <c r="FG9">
        <v>0.17</v>
      </c>
      <c r="FH9">
        <v>17414</v>
      </c>
      <c r="FI9">
        <v>0.06</v>
      </c>
      <c r="FJ9">
        <v>154540</v>
      </c>
      <c r="FK9">
        <v>0.1</v>
      </c>
      <c r="FL9">
        <v>1</v>
      </c>
      <c r="FM9">
        <v>3</v>
      </c>
      <c r="FN9">
        <v>1</v>
      </c>
      <c r="FO9" t="s">
        <v>517</v>
      </c>
      <c r="FP9" t="s">
        <v>519</v>
      </c>
      <c r="FQ9" t="s">
        <v>519</v>
      </c>
      <c r="FR9" t="s">
        <v>517</v>
      </c>
      <c r="FS9" t="s">
        <v>1377</v>
      </c>
      <c r="FT9">
        <v>12</v>
      </c>
      <c r="FU9">
        <v>303</v>
      </c>
      <c r="FV9">
        <v>6</v>
      </c>
      <c r="FW9">
        <v>254</v>
      </c>
      <c r="FX9">
        <v>514</v>
      </c>
      <c r="FY9" t="s">
        <v>519</v>
      </c>
      <c r="GA9">
        <v>85</v>
      </c>
      <c r="GB9">
        <v>52</v>
      </c>
      <c r="GC9" t="s">
        <v>519</v>
      </c>
      <c r="GD9" t="s">
        <v>519</v>
      </c>
      <c r="GE9" t="s">
        <v>519</v>
      </c>
      <c r="GF9">
        <v>0</v>
      </c>
      <c r="GG9">
        <v>0</v>
      </c>
      <c r="GH9">
        <v>3</v>
      </c>
      <c r="GI9">
        <v>1</v>
      </c>
      <c r="GJ9">
        <v>0</v>
      </c>
      <c r="GK9">
        <v>53</v>
      </c>
      <c r="GL9" t="s">
        <v>519</v>
      </c>
      <c r="GM9">
        <v>1</v>
      </c>
      <c r="GN9">
        <v>2</v>
      </c>
      <c r="GO9" t="s">
        <v>519</v>
      </c>
      <c r="GP9">
        <v>0</v>
      </c>
      <c r="GQ9" t="s">
        <v>584</v>
      </c>
      <c r="GR9">
        <v>7</v>
      </c>
      <c r="GS9" t="s">
        <v>585</v>
      </c>
      <c r="GT9">
        <v>42</v>
      </c>
      <c r="GU9" t="s">
        <v>585</v>
      </c>
      <c r="GV9">
        <v>11</v>
      </c>
      <c r="GW9">
        <v>7</v>
      </c>
      <c r="GX9" t="s">
        <v>562</v>
      </c>
      <c r="GY9">
        <v>1</v>
      </c>
      <c r="GZ9" t="s">
        <v>519</v>
      </c>
      <c r="HA9" t="s">
        <v>519</v>
      </c>
      <c r="HB9">
        <v>0</v>
      </c>
      <c r="HC9">
        <v>4667</v>
      </c>
      <c r="HD9">
        <v>4667</v>
      </c>
      <c r="HE9">
        <v>50</v>
      </c>
      <c r="HF9">
        <v>206</v>
      </c>
      <c r="HG9">
        <v>8123</v>
      </c>
      <c r="HH9">
        <v>5893</v>
      </c>
      <c r="HI9">
        <v>0</v>
      </c>
      <c r="HJ9">
        <v>0</v>
      </c>
      <c r="HK9">
        <v>2</v>
      </c>
      <c r="HL9">
        <v>30</v>
      </c>
      <c r="HM9" t="s">
        <v>519</v>
      </c>
      <c r="HN9">
        <v>54</v>
      </c>
      <c r="HO9">
        <v>54</v>
      </c>
      <c r="HP9" t="s">
        <v>519</v>
      </c>
      <c r="HQ9">
        <v>110</v>
      </c>
      <c r="HR9" t="s">
        <v>519</v>
      </c>
      <c r="HS9" t="s">
        <v>519</v>
      </c>
      <c r="HT9" t="s">
        <v>519</v>
      </c>
      <c r="HU9" t="s">
        <v>519</v>
      </c>
      <c r="HV9" t="s">
        <v>519</v>
      </c>
      <c r="HW9" t="s">
        <v>519</v>
      </c>
      <c r="HX9" t="s">
        <v>519</v>
      </c>
      <c r="HY9" t="s">
        <v>519</v>
      </c>
      <c r="HZ9" t="s">
        <v>519</v>
      </c>
      <c r="IA9" t="s">
        <v>519</v>
      </c>
      <c r="IB9" t="s">
        <v>519</v>
      </c>
      <c r="IC9" t="s">
        <v>586</v>
      </c>
      <c r="ID9" t="s">
        <v>587</v>
      </c>
      <c r="IE9" s="94">
        <v>33573</v>
      </c>
      <c r="IF9" s="94">
        <v>39814</v>
      </c>
      <c r="IG9" t="s">
        <v>517</v>
      </c>
      <c r="IH9" t="s">
        <v>517</v>
      </c>
      <c r="II9" t="s">
        <v>517</v>
      </c>
      <c r="IJ9" t="s">
        <v>519</v>
      </c>
      <c r="IK9" t="s">
        <v>519</v>
      </c>
      <c r="IL9" t="s">
        <v>588</v>
      </c>
      <c r="IM9">
        <v>1</v>
      </c>
      <c r="IN9" t="s">
        <v>556</v>
      </c>
      <c r="IO9">
        <v>7</v>
      </c>
      <c r="IR9" t="s">
        <v>528</v>
      </c>
    </row>
    <row r="10" spans="1:252">
      <c r="A10">
        <v>7</v>
      </c>
      <c r="B10" t="s">
        <v>591</v>
      </c>
      <c r="C10" t="s">
        <v>592</v>
      </c>
      <c r="D10">
        <v>800</v>
      </c>
      <c r="E10" t="s">
        <v>545</v>
      </c>
      <c r="F10">
        <v>145</v>
      </c>
      <c r="G10" t="s">
        <v>593</v>
      </c>
      <c r="H10" t="s">
        <v>1392</v>
      </c>
      <c r="I10" t="s">
        <v>594</v>
      </c>
      <c r="J10" t="s">
        <v>512</v>
      </c>
      <c r="K10" t="s">
        <v>595</v>
      </c>
      <c r="L10" t="s">
        <v>596</v>
      </c>
      <c r="M10" t="s">
        <v>597</v>
      </c>
      <c r="N10" t="s">
        <v>516</v>
      </c>
      <c r="O10" t="s">
        <v>517</v>
      </c>
      <c r="P10" t="s">
        <v>598</v>
      </c>
      <c r="Q10" t="s">
        <v>516</v>
      </c>
      <c r="R10" t="s">
        <v>519</v>
      </c>
      <c r="V10">
        <v>0</v>
      </c>
      <c r="W10">
        <v>2</v>
      </c>
      <c r="X10">
        <v>0</v>
      </c>
      <c r="Y10">
        <v>0</v>
      </c>
      <c r="Z10">
        <v>1</v>
      </c>
      <c r="AA10">
        <v>1</v>
      </c>
      <c r="AB10">
        <v>0</v>
      </c>
      <c r="AC10">
        <v>0</v>
      </c>
      <c r="AD10">
        <v>0</v>
      </c>
      <c r="AE10">
        <v>4</v>
      </c>
      <c r="AF10">
        <v>0</v>
      </c>
      <c r="AG10">
        <v>0</v>
      </c>
      <c r="AH10">
        <v>4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1</v>
      </c>
      <c r="AR10">
        <v>1</v>
      </c>
      <c r="AS10">
        <v>1.25</v>
      </c>
      <c r="AT10">
        <v>5</v>
      </c>
      <c r="AU10">
        <v>5</v>
      </c>
      <c r="AV10" t="s">
        <v>1374</v>
      </c>
      <c r="AW10">
        <v>10</v>
      </c>
      <c r="AX10" t="s">
        <v>1374</v>
      </c>
      <c r="BE10">
        <v>480</v>
      </c>
      <c r="BF10" t="s">
        <v>1375</v>
      </c>
      <c r="BG10">
        <v>2</v>
      </c>
      <c r="BH10">
        <v>3</v>
      </c>
      <c r="BL10">
        <v>3</v>
      </c>
      <c r="BM10" t="s">
        <v>1374</v>
      </c>
      <c r="BN10">
        <v>1</v>
      </c>
      <c r="BO10">
        <v>1</v>
      </c>
      <c r="BP10" t="s">
        <v>1374</v>
      </c>
      <c r="BQ10">
        <v>1</v>
      </c>
      <c r="BR10">
        <v>1.5</v>
      </c>
      <c r="BS10" t="s">
        <v>1375</v>
      </c>
      <c r="BT10" t="s">
        <v>517</v>
      </c>
      <c r="BU10" t="s">
        <v>519</v>
      </c>
      <c r="BV10" t="s">
        <v>519</v>
      </c>
      <c r="BW10">
        <v>0</v>
      </c>
      <c r="BX10">
        <v>4</v>
      </c>
      <c r="BY10">
        <v>0</v>
      </c>
      <c r="BZ10">
        <v>15</v>
      </c>
      <c r="CA10">
        <v>0</v>
      </c>
      <c r="CB10" t="s">
        <v>538</v>
      </c>
      <c r="CC10">
        <v>1</v>
      </c>
      <c r="CD10" s="2">
        <v>0.71875</v>
      </c>
      <c r="CE10" s="2">
        <v>0.35416666666666669</v>
      </c>
      <c r="CF10" s="2"/>
      <c r="CG10" s="2"/>
      <c r="CH10" s="2"/>
      <c r="CI10" s="2"/>
      <c r="CJ10" t="s">
        <v>521</v>
      </c>
      <c r="CK10" t="s">
        <v>540</v>
      </c>
      <c r="CL10">
        <v>1</v>
      </c>
      <c r="CM10" s="2">
        <v>0.35416666666666669</v>
      </c>
      <c r="CN10" s="2">
        <v>0.71875</v>
      </c>
      <c r="CO10" s="2"/>
      <c r="CP10" s="2"/>
      <c r="CQ10" s="2"/>
      <c r="CR10" s="2"/>
      <c r="CT10">
        <v>223</v>
      </c>
      <c r="CU10">
        <v>0</v>
      </c>
      <c r="CV10">
        <v>576</v>
      </c>
      <c r="CW10" t="s">
        <v>517</v>
      </c>
      <c r="CX10" t="s">
        <v>517</v>
      </c>
      <c r="CY10" t="s">
        <v>517</v>
      </c>
      <c r="CZ10" t="s">
        <v>519</v>
      </c>
      <c r="DA10" t="s">
        <v>519</v>
      </c>
      <c r="DB10" t="s">
        <v>517</v>
      </c>
      <c r="DC10">
        <v>0</v>
      </c>
      <c r="DD10">
        <v>261</v>
      </c>
      <c r="DE10">
        <v>0</v>
      </c>
      <c r="DF10">
        <v>8942</v>
      </c>
      <c r="DG10">
        <v>18145</v>
      </c>
      <c r="DH10">
        <v>100</v>
      </c>
      <c r="DI10">
        <v>2678</v>
      </c>
      <c r="DJ10">
        <v>377</v>
      </c>
      <c r="DK10">
        <v>6869.75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52</v>
      </c>
      <c r="DR10">
        <v>0</v>
      </c>
      <c r="DS10">
        <v>2929</v>
      </c>
      <c r="DT10">
        <v>0</v>
      </c>
      <c r="DU10">
        <v>47</v>
      </c>
      <c r="DV10">
        <v>0</v>
      </c>
      <c r="DW10">
        <v>29</v>
      </c>
      <c r="DX10">
        <v>30835</v>
      </c>
      <c r="DY10">
        <v>0</v>
      </c>
      <c r="DZ10">
        <v>230</v>
      </c>
      <c r="EA10">
        <v>0</v>
      </c>
      <c r="EB10">
        <v>19</v>
      </c>
      <c r="EC10">
        <v>0</v>
      </c>
      <c r="ED10">
        <v>1</v>
      </c>
      <c r="EE10">
        <v>2605</v>
      </c>
      <c r="EF10">
        <v>33440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1</v>
      </c>
      <c r="EN10">
        <v>0</v>
      </c>
      <c r="EO10">
        <v>4</v>
      </c>
      <c r="EP10">
        <v>9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52963</v>
      </c>
      <c r="EZ10">
        <v>0.37011745056839612</v>
      </c>
      <c r="FA10">
        <v>0.95115205718082707</v>
      </c>
      <c r="FG10">
        <v>0.33600000000000002</v>
      </c>
      <c r="FI10">
        <v>0.23300000000000001</v>
      </c>
      <c r="FK10">
        <v>0.03</v>
      </c>
      <c r="FL10" t="s">
        <v>816</v>
      </c>
      <c r="FM10">
        <v>3</v>
      </c>
      <c r="FN10">
        <v>1</v>
      </c>
      <c r="FO10" t="s">
        <v>517</v>
      </c>
      <c r="FP10" t="s">
        <v>519</v>
      </c>
      <c r="FQ10" t="s">
        <v>519</v>
      </c>
      <c r="FR10" t="s">
        <v>517</v>
      </c>
      <c r="FS10" t="s">
        <v>1379</v>
      </c>
      <c r="FT10">
        <v>12</v>
      </c>
      <c r="FU10">
        <v>212</v>
      </c>
      <c r="FV10">
        <v>9</v>
      </c>
      <c r="FW10">
        <v>199</v>
      </c>
      <c r="FX10">
        <v>407</v>
      </c>
      <c r="FY10" t="s">
        <v>519</v>
      </c>
      <c r="GA10" t="s">
        <v>519</v>
      </c>
      <c r="GB10">
        <v>67</v>
      </c>
      <c r="GC10" t="s">
        <v>519</v>
      </c>
      <c r="GD10" t="s">
        <v>519</v>
      </c>
      <c r="GE10" t="s">
        <v>519</v>
      </c>
      <c r="GF10" t="s">
        <v>519</v>
      </c>
      <c r="GG10" t="s">
        <v>519</v>
      </c>
      <c r="GH10" t="s">
        <v>519</v>
      </c>
      <c r="GI10" t="s">
        <v>519</v>
      </c>
      <c r="GJ10" t="s">
        <v>519</v>
      </c>
      <c r="GK10">
        <v>28</v>
      </c>
      <c r="GL10">
        <v>0</v>
      </c>
      <c r="GM10">
        <v>2</v>
      </c>
      <c r="GN10">
        <v>7</v>
      </c>
      <c r="GO10" t="s">
        <v>1145</v>
      </c>
      <c r="GP10">
        <v>1</v>
      </c>
      <c r="GQ10" t="s">
        <v>519</v>
      </c>
      <c r="GR10">
        <v>0</v>
      </c>
      <c r="GS10" t="s">
        <v>1393</v>
      </c>
      <c r="GT10">
        <v>14</v>
      </c>
      <c r="GU10" t="s">
        <v>1393</v>
      </c>
      <c r="GV10">
        <v>11</v>
      </c>
      <c r="GW10">
        <v>9</v>
      </c>
      <c r="GX10" t="s">
        <v>1145</v>
      </c>
      <c r="GY10">
        <v>0</v>
      </c>
      <c r="GZ10" t="s">
        <v>519</v>
      </c>
      <c r="HA10" t="s">
        <v>519</v>
      </c>
      <c r="HB10">
        <v>0</v>
      </c>
      <c r="HC10">
        <v>8632</v>
      </c>
      <c r="HD10">
        <v>8632</v>
      </c>
      <c r="HE10">
        <v>273</v>
      </c>
      <c r="HF10">
        <v>648</v>
      </c>
      <c r="HG10">
        <v>7580</v>
      </c>
      <c r="HH10">
        <v>6384</v>
      </c>
      <c r="HI10">
        <v>0</v>
      </c>
      <c r="HJ10">
        <v>0</v>
      </c>
      <c r="HK10">
        <v>0</v>
      </c>
      <c r="HL10">
        <v>93</v>
      </c>
      <c r="HM10" t="s">
        <v>519</v>
      </c>
      <c r="HN10" t="s">
        <v>519</v>
      </c>
      <c r="HO10" t="s">
        <v>519</v>
      </c>
      <c r="HP10" t="s">
        <v>519</v>
      </c>
      <c r="HQ10" t="s">
        <v>519</v>
      </c>
      <c r="HR10" t="s">
        <v>519</v>
      </c>
      <c r="HS10" t="s">
        <v>519</v>
      </c>
      <c r="HT10" t="s">
        <v>519</v>
      </c>
      <c r="HU10" t="s">
        <v>519</v>
      </c>
      <c r="HV10" t="s">
        <v>519</v>
      </c>
      <c r="HW10" t="s">
        <v>519</v>
      </c>
      <c r="HX10" t="s">
        <v>519</v>
      </c>
      <c r="HY10" t="s">
        <v>519</v>
      </c>
      <c r="HZ10" t="s">
        <v>519</v>
      </c>
      <c r="IA10" t="s">
        <v>519</v>
      </c>
      <c r="IB10" t="s">
        <v>519</v>
      </c>
      <c r="IC10" t="s">
        <v>574</v>
      </c>
      <c r="ID10" t="s">
        <v>564</v>
      </c>
      <c r="IE10" s="94"/>
      <c r="IF10" s="94">
        <v>41269</v>
      </c>
      <c r="IG10" t="s">
        <v>517</v>
      </c>
      <c r="IH10" t="s">
        <v>517</v>
      </c>
      <c r="II10" t="s">
        <v>517</v>
      </c>
      <c r="IJ10" t="s">
        <v>517</v>
      </c>
      <c r="IK10" t="s">
        <v>519</v>
      </c>
      <c r="IL10" t="s">
        <v>600</v>
      </c>
      <c r="IM10">
        <v>6</v>
      </c>
      <c r="IN10" t="s">
        <v>1394</v>
      </c>
      <c r="IO10">
        <v>4</v>
      </c>
    </row>
    <row r="11" spans="1:252">
      <c r="A11">
        <v>8</v>
      </c>
      <c r="B11" t="s">
        <v>601</v>
      </c>
      <c r="C11" t="s">
        <v>602</v>
      </c>
      <c r="D11">
        <v>700</v>
      </c>
      <c r="E11" t="s">
        <v>545</v>
      </c>
      <c r="F11">
        <v>308</v>
      </c>
      <c r="G11" t="s">
        <v>604</v>
      </c>
      <c r="H11" t="s">
        <v>603</v>
      </c>
      <c r="I11" t="s">
        <v>605</v>
      </c>
      <c r="K11" t="s">
        <v>606</v>
      </c>
      <c r="L11" t="s">
        <v>1395</v>
      </c>
      <c r="M11" t="s">
        <v>607</v>
      </c>
      <c r="N11" t="s">
        <v>550</v>
      </c>
      <c r="O11" t="s">
        <v>519</v>
      </c>
      <c r="P11" t="s">
        <v>608</v>
      </c>
      <c r="Q11" t="s">
        <v>516</v>
      </c>
      <c r="V11">
        <v>1</v>
      </c>
      <c r="W11">
        <v>1</v>
      </c>
      <c r="X11">
        <v>0</v>
      </c>
      <c r="Y11">
        <v>1</v>
      </c>
      <c r="Z11">
        <v>1</v>
      </c>
      <c r="AA11">
        <v>2</v>
      </c>
      <c r="AB11">
        <v>0</v>
      </c>
      <c r="AC11">
        <v>0</v>
      </c>
      <c r="AD11">
        <v>1</v>
      </c>
      <c r="AE11">
        <v>4</v>
      </c>
      <c r="AF11">
        <v>0</v>
      </c>
      <c r="AG11">
        <v>0</v>
      </c>
      <c r="AH11">
        <v>5</v>
      </c>
      <c r="AI11">
        <v>3</v>
      </c>
      <c r="AJ11">
        <v>0</v>
      </c>
      <c r="AK11">
        <v>0</v>
      </c>
      <c r="AL11">
        <v>0.75</v>
      </c>
      <c r="AM11">
        <v>0.75</v>
      </c>
      <c r="AN11">
        <v>1</v>
      </c>
      <c r="AO11">
        <v>5</v>
      </c>
      <c r="AP11">
        <v>2</v>
      </c>
      <c r="AQ11">
        <v>0</v>
      </c>
      <c r="AR11">
        <v>2</v>
      </c>
      <c r="AS11">
        <v>3</v>
      </c>
      <c r="AT11">
        <v>24</v>
      </c>
      <c r="AU11">
        <v>6</v>
      </c>
      <c r="AV11" t="s">
        <v>1374</v>
      </c>
      <c r="AW11">
        <v>18</v>
      </c>
      <c r="AX11" t="s">
        <v>1375</v>
      </c>
      <c r="AY11">
        <v>1</v>
      </c>
      <c r="AZ11">
        <v>1</v>
      </c>
      <c r="BA11" t="s">
        <v>1375</v>
      </c>
      <c r="BE11">
        <v>233</v>
      </c>
      <c r="BF11" t="s">
        <v>1375</v>
      </c>
      <c r="BG11">
        <v>1</v>
      </c>
      <c r="BH11">
        <v>1</v>
      </c>
      <c r="BI11">
        <v>5</v>
      </c>
      <c r="BJ11">
        <v>5</v>
      </c>
      <c r="BK11" t="s">
        <v>1374</v>
      </c>
      <c r="BL11">
        <v>10</v>
      </c>
      <c r="BM11" t="s">
        <v>1375</v>
      </c>
      <c r="BN11">
        <v>1</v>
      </c>
      <c r="BO11">
        <v>1</v>
      </c>
      <c r="BP11" t="s">
        <v>1374</v>
      </c>
      <c r="BT11" t="s">
        <v>517</v>
      </c>
      <c r="BU11" t="s">
        <v>517</v>
      </c>
      <c r="BV11" t="s">
        <v>517</v>
      </c>
      <c r="BW11">
        <v>11</v>
      </c>
      <c r="BX11">
        <v>5</v>
      </c>
      <c r="BY11">
        <v>0</v>
      </c>
      <c r="BZ11">
        <v>16</v>
      </c>
      <c r="CA11">
        <v>0</v>
      </c>
      <c r="CB11" t="s">
        <v>520</v>
      </c>
      <c r="CC11">
        <v>1</v>
      </c>
      <c r="CD11" s="2"/>
      <c r="CE11" s="2"/>
      <c r="CF11" s="2">
        <v>0.6875</v>
      </c>
      <c r="CG11" s="2">
        <v>0.375</v>
      </c>
      <c r="CH11" s="2"/>
      <c r="CI11" s="2"/>
      <c r="CJ11" t="s">
        <v>521</v>
      </c>
      <c r="CK11" t="s">
        <v>540</v>
      </c>
      <c r="CL11">
        <v>1</v>
      </c>
      <c r="CM11" s="2">
        <v>0.35416666666666669</v>
      </c>
      <c r="CN11" s="2">
        <v>0.71875</v>
      </c>
      <c r="CO11" s="2"/>
      <c r="CP11" s="2"/>
      <c r="CQ11" s="2"/>
      <c r="CR11" s="2"/>
      <c r="CS11" t="s">
        <v>1376</v>
      </c>
      <c r="CT11">
        <v>568</v>
      </c>
      <c r="CU11">
        <v>538</v>
      </c>
      <c r="CV11">
        <v>1618</v>
      </c>
      <c r="CW11" t="s">
        <v>517</v>
      </c>
      <c r="CX11" t="s">
        <v>517</v>
      </c>
      <c r="CY11" t="s">
        <v>517</v>
      </c>
      <c r="CZ11" t="s">
        <v>517</v>
      </c>
      <c r="DA11" t="s">
        <v>519</v>
      </c>
      <c r="DB11" t="s">
        <v>517</v>
      </c>
      <c r="DC11">
        <v>452</v>
      </c>
      <c r="DD11">
        <v>250</v>
      </c>
      <c r="DE11">
        <v>2191</v>
      </c>
      <c r="DF11">
        <v>1850</v>
      </c>
      <c r="DG11">
        <v>8784</v>
      </c>
      <c r="DH11">
        <v>66</v>
      </c>
      <c r="DI11">
        <v>855</v>
      </c>
      <c r="DJ11">
        <v>1094</v>
      </c>
      <c r="DK11">
        <v>5878.5</v>
      </c>
      <c r="DL11">
        <v>0</v>
      </c>
      <c r="DM11">
        <v>0</v>
      </c>
      <c r="DN11">
        <v>0</v>
      </c>
      <c r="DO11">
        <v>0</v>
      </c>
      <c r="DP11">
        <v>3</v>
      </c>
      <c r="DQ11">
        <v>40</v>
      </c>
      <c r="DR11">
        <v>516</v>
      </c>
      <c r="DS11">
        <v>1691</v>
      </c>
      <c r="DT11">
        <v>0</v>
      </c>
      <c r="DU11">
        <v>39</v>
      </c>
      <c r="DV11">
        <v>4</v>
      </c>
      <c r="DW11">
        <v>1</v>
      </c>
      <c r="DX11">
        <v>22970</v>
      </c>
      <c r="DY11">
        <v>0</v>
      </c>
      <c r="DZ11">
        <v>121</v>
      </c>
      <c r="EA11">
        <v>0</v>
      </c>
      <c r="EB11">
        <v>6</v>
      </c>
      <c r="EC11">
        <v>0</v>
      </c>
      <c r="ED11">
        <v>7</v>
      </c>
      <c r="EE11">
        <v>1440</v>
      </c>
      <c r="EF11">
        <v>24410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61879</v>
      </c>
      <c r="EZ11">
        <v>0.58283759666864965</v>
      </c>
      <c r="FA11">
        <v>2.0450459382642605</v>
      </c>
      <c r="FB11">
        <v>910</v>
      </c>
      <c r="FC11">
        <v>268</v>
      </c>
      <c r="FD11">
        <v>286</v>
      </c>
      <c r="FE11">
        <v>993</v>
      </c>
      <c r="FF11">
        <v>389755</v>
      </c>
      <c r="FG11">
        <v>0.52</v>
      </c>
      <c r="FH11">
        <v>362737</v>
      </c>
      <c r="FI11">
        <v>0.87</v>
      </c>
      <c r="FJ11">
        <v>231352</v>
      </c>
      <c r="FK11">
        <v>0.12</v>
      </c>
      <c r="FL11">
        <v>1</v>
      </c>
      <c r="FM11">
        <v>2</v>
      </c>
      <c r="FN11">
        <v>1</v>
      </c>
      <c r="FO11" t="s">
        <v>517</v>
      </c>
      <c r="FP11" t="s">
        <v>519</v>
      </c>
      <c r="FQ11" t="s">
        <v>519</v>
      </c>
      <c r="FR11" t="s">
        <v>517</v>
      </c>
      <c r="FS11" t="s">
        <v>1379</v>
      </c>
      <c r="FT11">
        <v>39</v>
      </c>
      <c r="FU11">
        <v>854</v>
      </c>
      <c r="FV11">
        <v>34</v>
      </c>
      <c r="FW11">
        <v>634</v>
      </c>
      <c r="FX11">
        <v>1302</v>
      </c>
      <c r="FY11" t="s">
        <v>519</v>
      </c>
      <c r="GA11">
        <v>55</v>
      </c>
      <c r="GB11" t="s">
        <v>519</v>
      </c>
      <c r="GC11" t="s">
        <v>519</v>
      </c>
      <c r="GD11">
        <v>29</v>
      </c>
      <c r="GE11">
        <v>55</v>
      </c>
      <c r="GF11" t="s">
        <v>519</v>
      </c>
      <c r="GG11" t="s">
        <v>519</v>
      </c>
      <c r="GH11" t="s">
        <v>519</v>
      </c>
      <c r="GI11" t="s">
        <v>519</v>
      </c>
      <c r="GJ11" t="s">
        <v>519</v>
      </c>
      <c r="GK11" t="s">
        <v>519</v>
      </c>
      <c r="GL11">
        <v>60</v>
      </c>
      <c r="GM11" t="s">
        <v>519</v>
      </c>
      <c r="GN11" t="s">
        <v>519</v>
      </c>
      <c r="GO11" t="s">
        <v>519</v>
      </c>
      <c r="GP11">
        <v>0</v>
      </c>
      <c r="GQ11">
        <v>2</v>
      </c>
      <c r="GR11">
        <v>7</v>
      </c>
      <c r="GS11" t="s">
        <v>561</v>
      </c>
      <c r="GT11">
        <v>8</v>
      </c>
      <c r="GU11" t="s">
        <v>561</v>
      </c>
      <c r="GV11">
        <v>2</v>
      </c>
      <c r="GW11">
        <v>2</v>
      </c>
      <c r="GX11">
        <v>5</v>
      </c>
      <c r="GY11">
        <v>1</v>
      </c>
      <c r="GZ11" t="s">
        <v>609</v>
      </c>
      <c r="HA11" t="s">
        <v>561</v>
      </c>
      <c r="HB11">
        <v>2</v>
      </c>
      <c r="HC11">
        <v>9084</v>
      </c>
      <c r="HD11">
        <v>9084</v>
      </c>
      <c r="HE11">
        <v>122</v>
      </c>
      <c r="HF11">
        <v>0</v>
      </c>
      <c r="HG11">
        <v>7059</v>
      </c>
      <c r="HH11">
        <v>6470</v>
      </c>
      <c r="HI11">
        <v>3</v>
      </c>
      <c r="HJ11">
        <v>3</v>
      </c>
      <c r="HK11">
        <v>3</v>
      </c>
      <c r="HL11">
        <v>790</v>
      </c>
      <c r="HM11">
        <v>0</v>
      </c>
      <c r="HN11">
        <v>0</v>
      </c>
      <c r="HO11">
        <v>0</v>
      </c>
      <c r="HP11">
        <v>22</v>
      </c>
      <c r="HQ11">
        <v>100</v>
      </c>
      <c r="HR11" t="s">
        <v>519</v>
      </c>
      <c r="HS11" t="s">
        <v>519</v>
      </c>
      <c r="HT11" t="s">
        <v>519</v>
      </c>
      <c r="HU11" t="s">
        <v>519</v>
      </c>
      <c r="HV11" t="s">
        <v>519</v>
      </c>
      <c r="HW11" t="s">
        <v>519</v>
      </c>
      <c r="HX11" t="s">
        <v>519</v>
      </c>
      <c r="HY11" t="s">
        <v>519</v>
      </c>
      <c r="HZ11" t="s">
        <v>519</v>
      </c>
      <c r="IA11" t="s">
        <v>519</v>
      </c>
      <c r="IB11" t="s">
        <v>519</v>
      </c>
      <c r="IC11" t="s">
        <v>525</v>
      </c>
      <c r="ID11" t="s">
        <v>610</v>
      </c>
      <c r="IE11" s="94">
        <v>32325</v>
      </c>
      <c r="IF11" s="94">
        <v>39814</v>
      </c>
      <c r="IG11" t="s">
        <v>517</v>
      </c>
      <c r="IH11" t="s">
        <v>517</v>
      </c>
      <c r="II11" t="s">
        <v>517</v>
      </c>
      <c r="IJ11" t="s">
        <v>517</v>
      </c>
      <c r="IK11" t="s">
        <v>519</v>
      </c>
      <c r="IL11" t="s">
        <v>556</v>
      </c>
      <c r="IM11">
        <v>6</v>
      </c>
      <c r="IR11" t="s">
        <v>528</v>
      </c>
    </row>
    <row r="12" spans="1:252">
      <c r="A12">
        <v>9</v>
      </c>
      <c r="B12" t="s">
        <v>611</v>
      </c>
      <c r="C12" t="s">
        <v>1356</v>
      </c>
      <c r="D12">
        <v>835</v>
      </c>
      <c r="E12" t="s">
        <v>612</v>
      </c>
      <c r="F12">
        <v>176</v>
      </c>
      <c r="G12" t="s">
        <v>613</v>
      </c>
      <c r="H12" t="s">
        <v>1396</v>
      </c>
      <c r="I12" t="s">
        <v>614</v>
      </c>
      <c r="K12" t="s">
        <v>615</v>
      </c>
      <c r="L12" t="s">
        <v>616</v>
      </c>
      <c r="M12" t="s">
        <v>617</v>
      </c>
      <c r="N12" t="s">
        <v>552</v>
      </c>
      <c r="O12" t="s">
        <v>517</v>
      </c>
      <c r="V12">
        <v>0</v>
      </c>
      <c r="W12">
        <v>0</v>
      </c>
      <c r="X12">
        <v>1</v>
      </c>
      <c r="Y12">
        <v>1</v>
      </c>
      <c r="Z12">
        <v>2</v>
      </c>
      <c r="AA12">
        <v>2</v>
      </c>
      <c r="AB12">
        <v>0</v>
      </c>
      <c r="AC12">
        <v>0</v>
      </c>
      <c r="AD12">
        <v>1</v>
      </c>
      <c r="AE12">
        <v>2</v>
      </c>
      <c r="AF12">
        <v>2</v>
      </c>
      <c r="AG12">
        <v>0.75</v>
      </c>
      <c r="AH12">
        <v>5.75</v>
      </c>
      <c r="AI12">
        <v>3</v>
      </c>
      <c r="AJ12">
        <v>0</v>
      </c>
      <c r="AK12">
        <v>0</v>
      </c>
      <c r="AL12">
        <v>1</v>
      </c>
      <c r="AM12">
        <v>1</v>
      </c>
      <c r="AN12">
        <v>0</v>
      </c>
      <c r="AO12">
        <v>0</v>
      </c>
      <c r="AP12">
        <v>1</v>
      </c>
      <c r="AQ12">
        <v>1</v>
      </c>
      <c r="AR12">
        <v>1</v>
      </c>
      <c r="AS12">
        <v>1.5</v>
      </c>
      <c r="AT12">
        <v>1</v>
      </c>
      <c r="AU12">
        <v>1</v>
      </c>
      <c r="AV12" t="s">
        <v>1378</v>
      </c>
      <c r="AW12">
        <v>2</v>
      </c>
      <c r="AX12" t="s">
        <v>1378</v>
      </c>
      <c r="BG12">
        <v>2</v>
      </c>
      <c r="BH12">
        <v>1</v>
      </c>
      <c r="BI12">
        <v>1</v>
      </c>
      <c r="BJ12">
        <v>1.5</v>
      </c>
      <c r="BK12" t="s">
        <v>1374</v>
      </c>
      <c r="BL12">
        <v>2</v>
      </c>
      <c r="BM12" t="s">
        <v>1375</v>
      </c>
      <c r="BN12">
        <v>2</v>
      </c>
      <c r="BO12">
        <v>1</v>
      </c>
      <c r="BP12" t="s">
        <v>1378</v>
      </c>
      <c r="BT12" t="s">
        <v>519</v>
      </c>
      <c r="BU12" t="s">
        <v>517</v>
      </c>
      <c r="BV12" t="s">
        <v>519</v>
      </c>
      <c r="BW12">
        <v>2</v>
      </c>
      <c r="BX12">
        <v>3</v>
      </c>
      <c r="BY12">
        <v>0</v>
      </c>
      <c r="BZ12">
        <v>25</v>
      </c>
      <c r="CA12">
        <v>0</v>
      </c>
      <c r="CB12" t="s">
        <v>553</v>
      </c>
      <c r="CC12">
        <v>1</v>
      </c>
      <c r="CD12" s="2">
        <v>0.95833333333333337</v>
      </c>
      <c r="CE12" s="2">
        <v>0.22916666666666666</v>
      </c>
      <c r="CF12" s="2">
        <v>0.71875</v>
      </c>
      <c r="CG12" s="2">
        <v>0.95833333333333337</v>
      </c>
      <c r="CH12" s="2">
        <v>0.22916666666666666</v>
      </c>
      <c r="CI12" s="2">
        <v>0.35416666666666669</v>
      </c>
      <c r="CJ12" t="s">
        <v>521</v>
      </c>
      <c r="CK12" t="s">
        <v>618</v>
      </c>
      <c r="CL12">
        <v>1</v>
      </c>
      <c r="CM12" s="2">
        <v>0.35416666666666669</v>
      </c>
      <c r="CN12" s="2">
        <v>0.35416666666666669</v>
      </c>
      <c r="CO12" s="2">
        <v>0.35416666666666669</v>
      </c>
      <c r="CP12" s="2">
        <v>0.95833333333333337</v>
      </c>
      <c r="CQ12" s="2">
        <v>0.22916666666666666</v>
      </c>
      <c r="CR12" s="2">
        <v>0.35416666666666669</v>
      </c>
      <c r="CS12" t="s">
        <v>1376</v>
      </c>
      <c r="CT12">
        <v>1076</v>
      </c>
      <c r="CU12">
        <v>1055</v>
      </c>
      <c r="CV12">
        <v>0</v>
      </c>
      <c r="CW12" t="s">
        <v>517</v>
      </c>
      <c r="CX12" t="s">
        <v>517</v>
      </c>
      <c r="CY12" t="s">
        <v>517</v>
      </c>
      <c r="CZ12" t="s">
        <v>519</v>
      </c>
      <c r="DA12" t="s">
        <v>519</v>
      </c>
      <c r="DB12" t="s">
        <v>517</v>
      </c>
      <c r="DC12">
        <v>62</v>
      </c>
      <c r="DD12">
        <v>27</v>
      </c>
      <c r="DE12">
        <v>5053</v>
      </c>
      <c r="DF12">
        <v>2193</v>
      </c>
      <c r="DG12">
        <v>14581</v>
      </c>
      <c r="DH12">
        <v>41</v>
      </c>
      <c r="DI12">
        <v>3460</v>
      </c>
      <c r="DJ12">
        <v>559</v>
      </c>
      <c r="DK12">
        <v>9057.25</v>
      </c>
      <c r="DL12">
        <v>0</v>
      </c>
      <c r="DM12">
        <v>0</v>
      </c>
      <c r="DN12">
        <v>0</v>
      </c>
      <c r="DO12">
        <v>0</v>
      </c>
      <c r="DP12">
        <v>1</v>
      </c>
      <c r="DQ12">
        <v>1</v>
      </c>
      <c r="DR12">
        <v>1400</v>
      </c>
      <c r="DS12">
        <v>982</v>
      </c>
      <c r="DT12">
        <v>0</v>
      </c>
      <c r="DU12">
        <v>2</v>
      </c>
      <c r="DV12">
        <v>2</v>
      </c>
      <c r="DW12">
        <v>25</v>
      </c>
      <c r="DX12">
        <v>24400</v>
      </c>
      <c r="DY12">
        <v>0</v>
      </c>
      <c r="DZ12">
        <v>103</v>
      </c>
      <c r="EA12">
        <v>0</v>
      </c>
      <c r="EB12">
        <v>12</v>
      </c>
      <c r="EC12">
        <v>0</v>
      </c>
      <c r="ED12">
        <v>57</v>
      </c>
      <c r="EE12">
        <v>2350</v>
      </c>
      <c r="EF12">
        <v>26750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114821</v>
      </c>
      <c r="EZ12">
        <v>0.5926743881690878</v>
      </c>
      <c r="FA12">
        <v>2.504493303668804</v>
      </c>
      <c r="FB12">
        <v>1250</v>
      </c>
      <c r="FC12">
        <v>342</v>
      </c>
      <c r="FD12">
        <v>432</v>
      </c>
      <c r="FE12">
        <v>1508</v>
      </c>
      <c r="FF12">
        <v>333928</v>
      </c>
      <c r="FG12">
        <v>0.27400000000000002</v>
      </c>
      <c r="FH12">
        <v>235088</v>
      </c>
      <c r="FI12">
        <v>0.29799999999999999</v>
      </c>
      <c r="FJ12">
        <v>230894</v>
      </c>
      <c r="FK12">
        <v>0.112</v>
      </c>
      <c r="FL12">
        <v>1</v>
      </c>
      <c r="FM12">
        <v>1</v>
      </c>
      <c r="FN12">
        <v>1</v>
      </c>
      <c r="FO12" t="s">
        <v>517</v>
      </c>
      <c r="FP12" t="s">
        <v>517</v>
      </c>
      <c r="FQ12" t="s">
        <v>519</v>
      </c>
      <c r="FR12" t="s">
        <v>517</v>
      </c>
      <c r="FS12" t="s">
        <v>1379</v>
      </c>
      <c r="FT12">
        <v>16</v>
      </c>
      <c r="FU12">
        <v>613</v>
      </c>
      <c r="FV12">
        <v>11</v>
      </c>
      <c r="FW12">
        <v>345</v>
      </c>
      <c r="FX12">
        <v>701</v>
      </c>
      <c r="FY12" t="s">
        <v>1397</v>
      </c>
      <c r="FZ12">
        <v>15</v>
      </c>
      <c r="GA12">
        <v>7</v>
      </c>
      <c r="GB12">
        <v>121</v>
      </c>
      <c r="GC12" t="s">
        <v>1398</v>
      </c>
      <c r="GD12" t="s">
        <v>519</v>
      </c>
      <c r="GE12" t="s">
        <v>519</v>
      </c>
      <c r="GF12" t="s">
        <v>519</v>
      </c>
      <c r="GG12" t="s">
        <v>519</v>
      </c>
      <c r="GH12" t="s">
        <v>519</v>
      </c>
      <c r="GI12">
        <v>42</v>
      </c>
      <c r="GJ12" t="s">
        <v>519</v>
      </c>
      <c r="GK12">
        <v>55</v>
      </c>
      <c r="GL12" t="s">
        <v>519</v>
      </c>
      <c r="GM12" t="s">
        <v>519</v>
      </c>
      <c r="GN12" t="s">
        <v>519</v>
      </c>
      <c r="GO12" t="s">
        <v>519</v>
      </c>
      <c r="GP12">
        <v>0</v>
      </c>
      <c r="GQ12" t="s">
        <v>519</v>
      </c>
      <c r="GR12">
        <v>15</v>
      </c>
      <c r="GS12" t="s">
        <v>561</v>
      </c>
      <c r="GT12">
        <v>45</v>
      </c>
      <c r="GU12" t="s">
        <v>561</v>
      </c>
      <c r="GV12">
        <v>13</v>
      </c>
      <c r="GW12">
        <v>10</v>
      </c>
      <c r="GX12">
        <v>5</v>
      </c>
      <c r="GY12">
        <v>9</v>
      </c>
      <c r="GZ12" t="s">
        <v>519</v>
      </c>
      <c r="HA12" t="s">
        <v>519</v>
      </c>
      <c r="HB12">
        <v>0</v>
      </c>
      <c r="HC12">
        <v>15491</v>
      </c>
      <c r="HD12">
        <v>15491</v>
      </c>
      <c r="HE12">
        <v>202</v>
      </c>
      <c r="HF12">
        <v>202</v>
      </c>
      <c r="HG12">
        <v>15099</v>
      </c>
      <c r="HH12">
        <v>6622</v>
      </c>
      <c r="HI12">
        <v>0</v>
      </c>
      <c r="HJ12">
        <v>2</v>
      </c>
      <c r="HK12">
        <v>6</v>
      </c>
      <c r="HL12">
        <v>99</v>
      </c>
      <c r="HM12" t="s">
        <v>519</v>
      </c>
      <c r="HN12" t="s">
        <v>519</v>
      </c>
      <c r="HO12" t="s">
        <v>519</v>
      </c>
      <c r="HP12" t="s">
        <v>519</v>
      </c>
      <c r="HQ12">
        <v>58</v>
      </c>
      <c r="HR12" t="s">
        <v>519</v>
      </c>
      <c r="HS12" t="s">
        <v>519</v>
      </c>
      <c r="HT12" t="s">
        <v>519</v>
      </c>
      <c r="HU12" t="s">
        <v>519</v>
      </c>
      <c r="HV12" t="s">
        <v>519</v>
      </c>
      <c r="HW12" t="s">
        <v>519</v>
      </c>
      <c r="HX12" t="s">
        <v>519</v>
      </c>
      <c r="HY12" t="s">
        <v>519</v>
      </c>
      <c r="HZ12" t="s">
        <v>519</v>
      </c>
      <c r="IA12" t="s">
        <v>519</v>
      </c>
      <c r="IB12" t="s">
        <v>519</v>
      </c>
      <c r="IC12" t="s">
        <v>619</v>
      </c>
      <c r="ID12" t="s">
        <v>620</v>
      </c>
      <c r="IE12" s="94" t="s">
        <v>1399</v>
      </c>
      <c r="IF12" s="94">
        <v>40909</v>
      </c>
      <c r="IG12" t="s">
        <v>517</v>
      </c>
      <c r="IH12" t="s">
        <v>517</v>
      </c>
      <c r="II12" t="s">
        <v>517</v>
      </c>
      <c r="IJ12" t="s">
        <v>519</v>
      </c>
      <c r="IK12" t="s">
        <v>517</v>
      </c>
      <c r="IL12" t="s">
        <v>1083</v>
      </c>
      <c r="IR12" t="s">
        <v>528</v>
      </c>
    </row>
    <row r="13" spans="1:252">
      <c r="A13">
        <v>10</v>
      </c>
      <c r="B13" t="s">
        <v>621</v>
      </c>
      <c r="C13" t="s">
        <v>622</v>
      </c>
      <c r="D13">
        <v>1150</v>
      </c>
      <c r="E13" t="s">
        <v>545</v>
      </c>
      <c r="F13">
        <v>600</v>
      </c>
      <c r="G13" t="s">
        <v>624</v>
      </c>
      <c r="H13" t="s">
        <v>623</v>
      </c>
      <c r="I13" t="s">
        <v>625</v>
      </c>
      <c r="J13">
        <v>35162</v>
      </c>
      <c r="K13" t="s">
        <v>1400</v>
      </c>
      <c r="L13" t="s">
        <v>1401</v>
      </c>
      <c r="M13" t="s">
        <v>1402</v>
      </c>
      <c r="N13" t="s">
        <v>550</v>
      </c>
      <c r="O13" t="s">
        <v>517</v>
      </c>
      <c r="P13" t="s">
        <v>1403</v>
      </c>
      <c r="Q13" t="s">
        <v>552</v>
      </c>
      <c r="R13" t="s">
        <v>517</v>
      </c>
      <c r="V13">
        <v>1</v>
      </c>
      <c r="W13">
        <v>0</v>
      </c>
      <c r="X13">
        <v>1</v>
      </c>
      <c r="Y13">
        <v>2</v>
      </c>
      <c r="Z13">
        <v>2</v>
      </c>
      <c r="AA13">
        <v>3</v>
      </c>
      <c r="AB13">
        <v>0</v>
      </c>
      <c r="AC13">
        <v>1</v>
      </c>
      <c r="AD13">
        <v>2</v>
      </c>
      <c r="AE13">
        <v>7</v>
      </c>
      <c r="AF13">
        <v>0</v>
      </c>
      <c r="AG13">
        <v>0</v>
      </c>
      <c r="AH13">
        <v>10</v>
      </c>
      <c r="AI13">
        <v>5</v>
      </c>
      <c r="AJ13">
        <v>0</v>
      </c>
      <c r="AK13">
        <v>0</v>
      </c>
      <c r="AL13">
        <v>2</v>
      </c>
      <c r="AM13">
        <v>2</v>
      </c>
      <c r="AN13">
        <v>0</v>
      </c>
      <c r="AO13">
        <v>0</v>
      </c>
      <c r="AP13">
        <v>0</v>
      </c>
      <c r="AQ13">
        <v>1</v>
      </c>
      <c r="AR13">
        <v>1</v>
      </c>
      <c r="AS13">
        <v>1.5</v>
      </c>
      <c r="AT13">
        <v>18</v>
      </c>
      <c r="AU13">
        <v>72</v>
      </c>
      <c r="AV13" t="s">
        <v>1374</v>
      </c>
      <c r="AW13">
        <v>360</v>
      </c>
      <c r="AX13" t="s">
        <v>1378</v>
      </c>
      <c r="BG13">
        <v>2</v>
      </c>
      <c r="BH13">
        <v>2</v>
      </c>
      <c r="BT13" t="s">
        <v>517</v>
      </c>
      <c r="BU13" t="s">
        <v>517</v>
      </c>
      <c r="BV13" t="s">
        <v>517</v>
      </c>
      <c r="BW13">
        <v>8</v>
      </c>
      <c r="BX13">
        <v>10</v>
      </c>
      <c r="BY13">
        <v>0</v>
      </c>
      <c r="BZ13">
        <v>55</v>
      </c>
      <c r="CA13">
        <v>0</v>
      </c>
      <c r="CB13" t="s">
        <v>553</v>
      </c>
      <c r="CC13">
        <v>3</v>
      </c>
      <c r="CD13" s="2">
        <v>0.71875</v>
      </c>
      <c r="CE13" s="2">
        <v>0.35416666666666669</v>
      </c>
      <c r="CF13" s="2">
        <v>0.71875</v>
      </c>
      <c r="CG13" s="2">
        <v>0.35416666666666669</v>
      </c>
      <c r="CH13" s="2"/>
      <c r="CI13" s="2"/>
      <c r="CJ13" t="s">
        <v>720</v>
      </c>
      <c r="CK13" t="s">
        <v>522</v>
      </c>
      <c r="CL13">
        <v>3</v>
      </c>
      <c r="CM13" s="2"/>
      <c r="CN13" s="2"/>
      <c r="CO13" s="2">
        <v>0.35416666666666669</v>
      </c>
      <c r="CP13" s="2">
        <v>0.71875</v>
      </c>
      <c r="CQ13" s="2"/>
      <c r="CR13" s="2"/>
      <c r="CT13">
        <v>2280</v>
      </c>
      <c r="CU13">
        <v>0</v>
      </c>
      <c r="CV13">
        <v>4272</v>
      </c>
      <c r="CW13" t="s">
        <v>517</v>
      </c>
      <c r="CX13" t="s">
        <v>517</v>
      </c>
      <c r="CY13" t="s">
        <v>517</v>
      </c>
      <c r="CZ13" t="s">
        <v>517</v>
      </c>
      <c r="DA13" t="s">
        <v>519</v>
      </c>
      <c r="DB13" t="s">
        <v>517</v>
      </c>
      <c r="DC13">
        <v>0</v>
      </c>
      <c r="DD13">
        <v>1432</v>
      </c>
      <c r="DE13">
        <v>0</v>
      </c>
      <c r="DF13">
        <v>7075</v>
      </c>
      <c r="DG13">
        <v>15582</v>
      </c>
      <c r="DH13">
        <v>920</v>
      </c>
      <c r="DI13">
        <v>3858</v>
      </c>
      <c r="DJ13">
        <v>458</v>
      </c>
      <c r="DK13">
        <v>10353.5</v>
      </c>
      <c r="DL13">
        <v>0</v>
      </c>
      <c r="DM13">
        <v>2</v>
      </c>
      <c r="DN13">
        <v>0</v>
      </c>
      <c r="DO13">
        <v>0</v>
      </c>
      <c r="DP13">
        <v>0</v>
      </c>
      <c r="DQ13">
        <v>132</v>
      </c>
      <c r="DR13">
        <v>0</v>
      </c>
      <c r="DS13">
        <v>3781</v>
      </c>
      <c r="DT13">
        <v>0</v>
      </c>
      <c r="DU13">
        <v>84</v>
      </c>
      <c r="DV13">
        <v>0</v>
      </c>
      <c r="DW13">
        <v>481</v>
      </c>
      <c r="DX13">
        <v>49352</v>
      </c>
      <c r="DY13">
        <v>0</v>
      </c>
      <c r="DZ13">
        <v>226</v>
      </c>
      <c r="EA13">
        <v>0</v>
      </c>
      <c r="EB13">
        <v>6</v>
      </c>
      <c r="EC13">
        <v>0</v>
      </c>
      <c r="ED13">
        <v>9</v>
      </c>
      <c r="EE13">
        <v>2530</v>
      </c>
      <c r="EF13">
        <v>51882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11</v>
      </c>
      <c r="EP13">
        <v>22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150118</v>
      </c>
      <c r="EZ13">
        <v>0.57551417454141185</v>
      </c>
      <c r="FA13">
        <v>2.7815082453214752</v>
      </c>
      <c r="FF13">
        <v>3354376</v>
      </c>
      <c r="FG13">
        <v>2.44</v>
      </c>
      <c r="FH13">
        <v>2612060</v>
      </c>
      <c r="FI13">
        <v>2.95</v>
      </c>
      <c r="FJ13">
        <v>4690587</v>
      </c>
      <c r="FK13">
        <v>1.1499999999999999</v>
      </c>
      <c r="FL13">
        <v>1</v>
      </c>
      <c r="FM13">
        <v>1</v>
      </c>
      <c r="FN13">
        <v>1</v>
      </c>
      <c r="FO13" t="s">
        <v>517</v>
      </c>
      <c r="FP13" t="s">
        <v>517</v>
      </c>
      <c r="FQ13" t="s">
        <v>626</v>
      </c>
      <c r="FR13" t="s">
        <v>517</v>
      </c>
      <c r="FS13" t="s">
        <v>1404</v>
      </c>
      <c r="FT13">
        <v>51</v>
      </c>
      <c r="FU13">
        <v>1460</v>
      </c>
      <c r="FV13">
        <v>42</v>
      </c>
      <c r="FW13">
        <v>1172</v>
      </c>
      <c r="FX13">
        <v>2386</v>
      </c>
      <c r="FY13" t="s">
        <v>519</v>
      </c>
      <c r="GA13">
        <v>52</v>
      </c>
      <c r="GB13">
        <v>0</v>
      </c>
      <c r="GC13">
        <v>228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16</v>
      </c>
      <c r="GM13">
        <v>0</v>
      </c>
      <c r="GN13">
        <v>0</v>
      </c>
      <c r="GO13" t="s">
        <v>519</v>
      </c>
      <c r="GP13">
        <v>0</v>
      </c>
      <c r="GQ13" t="s">
        <v>627</v>
      </c>
      <c r="GR13">
        <v>19</v>
      </c>
      <c r="GS13" t="s">
        <v>628</v>
      </c>
      <c r="GT13">
        <v>20</v>
      </c>
      <c r="GU13" t="s">
        <v>628</v>
      </c>
      <c r="GV13">
        <v>0</v>
      </c>
      <c r="GW13">
        <v>0</v>
      </c>
      <c r="GX13" t="s">
        <v>523</v>
      </c>
      <c r="GY13">
        <v>0</v>
      </c>
      <c r="GZ13" t="s">
        <v>629</v>
      </c>
      <c r="HA13" t="s">
        <v>524</v>
      </c>
      <c r="HB13">
        <v>0</v>
      </c>
      <c r="HC13">
        <v>23162</v>
      </c>
      <c r="HD13">
        <v>23162</v>
      </c>
      <c r="HE13">
        <v>18</v>
      </c>
      <c r="HF13">
        <v>0</v>
      </c>
      <c r="HG13">
        <v>12653</v>
      </c>
      <c r="HH13">
        <v>10406</v>
      </c>
      <c r="HI13">
        <v>0</v>
      </c>
      <c r="HJ13">
        <v>1</v>
      </c>
      <c r="HK13">
        <v>1</v>
      </c>
      <c r="HL13">
        <v>55</v>
      </c>
      <c r="HM13">
        <v>398</v>
      </c>
      <c r="HN13">
        <v>202</v>
      </c>
      <c r="HO13">
        <v>198</v>
      </c>
      <c r="HP13" t="s">
        <v>519</v>
      </c>
      <c r="HQ13" t="s">
        <v>519</v>
      </c>
      <c r="HR13" t="s">
        <v>519</v>
      </c>
      <c r="HS13" t="s">
        <v>519</v>
      </c>
      <c r="HT13" t="s">
        <v>519</v>
      </c>
      <c r="HU13" t="s">
        <v>519</v>
      </c>
      <c r="HV13" t="s">
        <v>519</v>
      </c>
      <c r="HW13">
        <v>0</v>
      </c>
      <c r="HX13">
        <v>35</v>
      </c>
      <c r="HY13" t="s">
        <v>519</v>
      </c>
      <c r="HZ13" t="s">
        <v>519</v>
      </c>
      <c r="IA13" t="s">
        <v>519</v>
      </c>
      <c r="IB13" t="s">
        <v>519</v>
      </c>
      <c r="IC13" t="s">
        <v>563</v>
      </c>
      <c r="ID13" t="s">
        <v>564</v>
      </c>
      <c r="IE13" s="94">
        <v>35156</v>
      </c>
      <c r="IF13" s="94">
        <v>39508</v>
      </c>
      <c r="IG13" t="s">
        <v>517</v>
      </c>
      <c r="IH13" t="s">
        <v>517</v>
      </c>
      <c r="II13" t="s">
        <v>517</v>
      </c>
      <c r="IJ13" t="s">
        <v>517</v>
      </c>
      <c r="IK13" t="s">
        <v>517</v>
      </c>
      <c r="IL13" t="s">
        <v>556</v>
      </c>
      <c r="IM13">
        <v>6</v>
      </c>
      <c r="IR13" t="s">
        <v>528</v>
      </c>
    </row>
    <row r="14" spans="1:252">
      <c r="A14">
        <v>11</v>
      </c>
      <c r="B14" t="s">
        <v>621</v>
      </c>
      <c r="C14" t="s">
        <v>630</v>
      </c>
      <c r="D14">
        <v>135</v>
      </c>
      <c r="E14" t="s">
        <v>631</v>
      </c>
      <c r="F14">
        <v>47</v>
      </c>
      <c r="G14" t="s">
        <v>633</v>
      </c>
      <c r="H14" t="s">
        <v>632</v>
      </c>
      <c r="I14" t="s">
        <v>634</v>
      </c>
      <c r="AM14">
        <v>0</v>
      </c>
      <c r="CD14" s="2"/>
      <c r="CE14" s="2"/>
      <c r="CF14" s="2"/>
      <c r="CG14" s="2"/>
      <c r="CH14" s="2"/>
      <c r="CI14" s="2"/>
      <c r="CM14" s="2"/>
      <c r="CN14" s="2"/>
      <c r="CO14" s="2"/>
      <c r="CP14" s="2"/>
      <c r="CQ14" s="2"/>
      <c r="CR14" s="2"/>
      <c r="IE14" s="94"/>
      <c r="IF14" s="94"/>
    </row>
    <row r="15" spans="1:252">
      <c r="A15">
        <v>12</v>
      </c>
      <c r="B15" t="s">
        <v>635</v>
      </c>
      <c r="C15" t="s">
        <v>636</v>
      </c>
      <c r="D15">
        <v>800</v>
      </c>
      <c r="E15" t="s">
        <v>545</v>
      </c>
      <c r="F15">
        <v>200</v>
      </c>
      <c r="G15" t="s">
        <v>638</v>
      </c>
      <c r="H15" t="s">
        <v>637</v>
      </c>
      <c r="I15" t="s">
        <v>639</v>
      </c>
      <c r="J15" t="s">
        <v>512</v>
      </c>
      <c r="K15" t="s">
        <v>1405</v>
      </c>
      <c r="L15" t="s">
        <v>640</v>
      </c>
      <c r="M15" t="s">
        <v>1406</v>
      </c>
      <c r="N15" t="s">
        <v>552</v>
      </c>
      <c r="O15" t="s">
        <v>517</v>
      </c>
      <c r="P15" t="s">
        <v>1405</v>
      </c>
      <c r="Q15" t="s">
        <v>641</v>
      </c>
      <c r="R15" t="s">
        <v>517</v>
      </c>
      <c r="V15">
        <v>0</v>
      </c>
      <c r="W15">
        <v>0</v>
      </c>
      <c r="X15">
        <v>1</v>
      </c>
      <c r="Y15">
        <v>0</v>
      </c>
      <c r="Z15">
        <v>1</v>
      </c>
      <c r="AA15">
        <v>1</v>
      </c>
      <c r="AB15">
        <v>0</v>
      </c>
      <c r="AC15">
        <v>0</v>
      </c>
      <c r="AD15">
        <v>0</v>
      </c>
      <c r="AE15">
        <v>3</v>
      </c>
      <c r="AF15">
        <v>5</v>
      </c>
      <c r="AG15">
        <v>0</v>
      </c>
      <c r="AH15">
        <v>8</v>
      </c>
      <c r="AI15">
        <v>1</v>
      </c>
      <c r="AJ15">
        <v>0</v>
      </c>
      <c r="AK15">
        <v>0</v>
      </c>
      <c r="AL15">
        <v>0.1</v>
      </c>
      <c r="AM15">
        <v>0.1</v>
      </c>
      <c r="AN15">
        <v>0</v>
      </c>
      <c r="AO15">
        <v>4</v>
      </c>
      <c r="AP15">
        <v>0</v>
      </c>
      <c r="AQ15">
        <v>0</v>
      </c>
      <c r="AR15">
        <v>1</v>
      </c>
      <c r="AS15">
        <v>2</v>
      </c>
      <c r="AT15">
        <v>12</v>
      </c>
      <c r="AU15">
        <v>18</v>
      </c>
      <c r="AV15" t="s">
        <v>1374</v>
      </c>
      <c r="AW15">
        <v>18</v>
      </c>
      <c r="AX15" t="s">
        <v>1374</v>
      </c>
      <c r="AY15">
        <v>8</v>
      </c>
      <c r="AZ15">
        <v>12</v>
      </c>
      <c r="BA15" t="s">
        <v>1374</v>
      </c>
      <c r="BB15">
        <v>50</v>
      </c>
      <c r="BC15">
        <v>50</v>
      </c>
      <c r="BD15" t="s">
        <v>1378</v>
      </c>
      <c r="BE15">
        <v>350</v>
      </c>
      <c r="BF15" t="s">
        <v>1375</v>
      </c>
      <c r="BG15">
        <v>2</v>
      </c>
      <c r="BH15">
        <v>2</v>
      </c>
      <c r="BT15" t="s">
        <v>517</v>
      </c>
      <c r="BU15" t="s">
        <v>517</v>
      </c>
      <c r="BV15" t="s">
        <v>517</v>
      </c>
      <c r="BW15">
        <v>4</v>
      </c>
      <c r="BX15">
        <v>3</v>
      </c>
      <c r="BY15">
        <v>5</v>
      </c>
      <c r="BZ15">
        <v>26</v>
      </c>
      <c r="CA15">
        <v>11</v>
      </c>
      <c r="CB15" t="s">
        <v>520</v>
      </c>
      <c r="CC15">
        <v>2</v>
      </c>
      <c r="CD15" s="2"/>
      <c r="CE15" s="2"/>
      <c r="CF15" s="2">
        <v>0.71875</v>
      </c>
      <c r="CG15" s="2">
        <v>0.40625</v>
      </c>
      <c r="CH15" s="2"/>
      <c r="CI15" s="2"/>
      <c r="CJ15" t="s">
        <v>521</v>
      </c>
      <c r="CK15" t="s">
        <v>522</v>
      </c>
      <c r="CL15">
        <v>2</v>
      </c>
      <c r="CM15" s="2"/>
      <c r="CN15" s="2"/>
      <c r="CO15" s="2">
        <v>0.35416666666666669</v>
      </c>
      <c r="CP15" s="2">
        <v>0.71875</v>
      </c>
      <c r="CQ15" s="2"/>
      <c r="CR15" s="2"/>
      <c r="CS15" t="s">
        <v>1376</v>
      </c>
      <c r="CT15">
        <v>1196</v>
      </c>
      <c r="CU15">
        <v>693</v>
      </c>
      <c r="CV15">
        <v>2550</v>
      </c>
      <c r="CW15" t="s">
        <v>517</v>
      </c>
      <c r="CX15" t="s">
        <v>517</v>
      </c>
      <c r="CY15" t="s">
        <v>517</v>
      </c>
      <c r="CZ15" t="s">
        <v>517</v>
      </c>
      <c r="DA15" t="s">
        <v>519</v>
      </c>
      <c r="DB15" t="s">
        <v>517</v>
      </c>
      <c r="DC15">
        <v>52</v>
      </c>
      <c r="DD15">
        <v>57</v>
      </c>
      <c r="DE15">
        <v>5668</v>
      </c>
      <c r="DF15">
        <v>373</v>
      </c>
      <c r="DG15">
        <v>12191</v>
      </c>
      <c r="DH15">
        <v>68</v>
      </c>
      <c r="DI15">
        <v>3446</v>
      </c>
      <c r="DJ15">
        <v>301</v>
      </c>
      <c r="DK15">
        <v>8088.75</v>
      </c>
      <c r="DL15">
        <v>0</v>
      </c>
      <c r="DM15">
        <v>4</v>
      </c>
      <c r="DN15">
        <v>0</v>
      </c>
      <c r="DO15">
        <v>1</v>
      </c>
      <c r="DP15">
        <v>5</v>
      </c>
      <c r="DQ15">
        <v>47</v>
      </c>
      <c r="DR15">
        <v>215</v>
      </c>
      <c r="DS15">
        <v>1419</v>
      </c>
      <c r="DT15">
        <v>2</v>
      </c>
      <c r="DU15">
        <v>38</v>
      </c>
      <c r="DV15">
        <v>45</v>
      </c>
      <c r="DW15">
        <v>406</v>
      </c>
      <c r="DX15">
        <v>26226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26226</v>
      </c>
      <c r="EG15">
        <v>0</v>
      </c>
      <c r="EH15">
        <v>0</v>
      </c>
      <c r="EI15">
        <v>2</v>
      </c>
      <c r="EJ15">
        <v>0</v>
      </c>
      <c r="EK15">
        <v>4</v>
      </c>
      <c r="EL15">
        <v>0</v>
      </c>
      <c r="EM15">
        <v>0</v>
      </c>
      <c r="EN15">
        <v>5</v>
      </c>
      <c r="EO15">
        <v>20</v>
      </c>
      <c r="EP15">
        <v>50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121776</v>
      </c>
      <c r="EZ15">
        <v>0.61666158420370509</v>
      </c>
      <c r="FA15">
        <v>3.0946100480292751</v>
      </c>
      <c r="FB15">
        <v>2155</v>
      </c>
      <c r="FC15">
        <v>344</v>
      </c>
      <c r="FD15">
        <v>489</v>
      </c>
      <c r="FE15">
        <v>1338</v>
      </c>
      <c r="FF15">
        <v>3041642</v>
      </c>
      <c r="FG15">
        <v>2.81</v>
      </c>
      <c r="FH15">
        <v>3333514</v>
      </c>
      <c r="FI15">
        <v>0.43</v>
      </c>
      <c r="FJ15">
        <v>424212</v>
      </c>
      <c r="FK15">
        <v>0.21</v>
      </c>
      <c r="FL15">
        <v>1</v>
      </c>
      <c r="FM15">
        <v>3</v>
      </c>
      <c r="FN15">
        <v>1</v>
      </c>
      <c r="FO15" t="s">
        <v>517</v>
      </c>
      <c r="FP15" t="s">
        <v>519</v>
      </c>
      <c r="FQ15" t="s">
        <v>519</v>
      </c>
      <c r="FR15" t="s">
        <v>517</v>
      </c>
      <c r="FS15" t="s">
        <v>1379</v>
      </c>
      <c r="FT15">
        <v>32</v>
      </c>
      <c r="FU15">
        <v>485</v>
      </c>
      <c r="FV15">
        <v>26</v>
      </c>
      <c r="FW15">
        <v>423</v>
      </c>
      <c r="FX15">
        <v>872</v>
      </c>
      <c r="FY15" t="s">
        <v>519</v>
      </c>
      <c r="GA15">
        <v>12</v>
      </c>
      <c r="GB15">
        <v>0</v>
      </c>
      <c r="GC15">
        <v>0</v>
      </c>
      <c r="GD15" t="s">
        <v>519</v>
      </c>
      <c r="GE15" t="s">
        <v>519</v>
      </c>
      <c r="GF15" t="s">
        <v>519</v>
      </c>
      <c r="GG15" t="s">
        <v>519</v>
      </c>
      <c r="GH15" t="s">
        <v>519</v>
      </c>
      <c r="GI15" t="s">
        <v>519</v>
      </c>
      <c r="GJ15" t="s">
        <v>519</v>
      </c>
      <c r="GK15">
        <v>28</v>
      </c>
      <c r="GL15" t="s">
        <v>519</v>
      </c>
      <c r="GM15">
        <v>2</v>
      </c>
      <c r="GN15">
        <v>0</v>
      </c>
      <c r="GO15" t="s">
        <v>642</v>
      </c>
      <c r="GP15">
        <v>0</v>
      </c>
      <c r="GQ15" t="s">
        <v>642</v>
      </c>
      <c r="GR15">
        <v>9</v>
      </c>
      <c r="GS15" t="s">
        <v>561</v>
      </c>
      <c r="GT15">
        <v>19</v>
      </c>
      <c r="GU15" t="s">
        <v>561</v>
      </c>
      <c r="GV15">
        <v>5</v>
      </c>
      <c r="GW15">
        <v>4</v>
      </c>
      <c r="GX15" t="s">
        <v>562</v>
      </c>
      <c r="GY15">
        <v>6</v>
      </c>
      <c r="GZ15" t="s">
        <v>519</v>
      </c>
      <c r="HA15" t="s">
        <v>519</v>
      </c>
      <c r="HB15">
        <v>0</v>
      </c>
      <c r="HC15">
        <v>8497</v>
      </c>
      <c r="HD15">
        <v>8497</v>
      </c>
      <c r="HE15">
        <v>59</v>
      </c>
      <c r="HF15" t="s">
        <v>519</v>
      </c>
      <c r="HG15">
        <v>3776</v>
      </c>
      <c r="HH15">
        <v>10785</v>
      </c>
      <c r="HI15">
        <v>0</v>
      </c>
      <c r="HJ15">
        <v>2</v>
      </c>
      <c r="HK15">
        <v>2</v>
      </c>
      <c r="HL15">
        <v>0</v>
      </c>
      <c r="HM15" t="s">
        <v>519</v>
      </c>
      <c r="HN15" t="s">
        <v>519</v>
      </c>
      <c r="HO15" t="s">
        <v>519</v>
      </c>
      <c r="HP15">
        <v>24</v>
      </c>
      <c r="HQ15">
        <v>63</v>
      </c>
      <c r="HR15" t="s">
        <v>519</v>
      </c>
      <c r="HS15" t="s">
        <v>519</v>
      </c>
      <c r="HT15" t="s">
        <v>519</v>
      </c>
      <c r="HU15" t="s">
        <v>519</v>
      </c>
      <c r="HV15" t="s">
        <v>519</v>
      </c>
      <c r="HW15" t="s">
        <v>519</v>
      </c>
      <c r="HX15" t="s">
        <v>519</v>
      </c>
      <c r="HY15" t="s">
        <v>519</v>
      </c>
      <c r="HZ15" t="s">
        <v>519</v>
      </c>
      <c r="IA15" t="s">
        <v>519</v>
      </c>
      <c r="IB15" t="s">
        <v>519</v>
      </c>
      <c r="IC15" t="s">
        <v>1407</v>
      </c>
      <c r="ID15" t="s">
        <v>564</v>
      </c>
      <c r="IE15" s="94">
        <v>35612</v>
      </c>
      <c r="IF15" s="94">
        <v>41365</v>
      </c>
      <c r="IG15" t="s">
        <v>517</v>
      </c>
      <c r="IH15" t="s">
        <v>517</v>
      </c>
      <c r="II15" t="s">
        <v>517</v>
      </c>
      <c r="IJ15" t="s">
        <v>517</v>
      </c>
      <c r="IK15" t="s">
        <v>517</v>
      </c>
      <c r="IL15" t="s">
        <v>643</v>
      </c>
      <c r="IM15">
        <v>2</v>
      </c>
      <c r="IN15" t="s">
        <v>556</v>
      </c>
      <c r="IO15">
        <v>6</v>
      </c>
      <c r="IR15" t="s">
        <v>528</v>
      </c>
    </row>
    <row r="16" spans="1:252">
      <c r="A16">
        <v>13</v>
      </c>
      <c r="B16" t="s">
        <v>644</v>
      </c>
      <c r="C16" t="s">
        <v>645</v>
      </c>
      <c r="D16">
        <v>825</v>
      </c>
      <c r="E16" t="s">
        <v>646</v>
      </c>
      <c r="F16">
        <v>373</v>
      </c>
      <c r="G16" t="s">
        <v>647</v>
      </c>
      <c r="H16" t="s">
        <v>1408</v>
      </c>
      <c r="I16" t="s">
        <v>648</v>
      </c>
      <c r="J16" t="s">
        <v>512</v>
      </c>
      <c r="K16" t="s">
        <v>1409</v>
      </c>
      <c r="L16" t="s">
        <v>1410</v>
      </c>
      <c r="M16" t="s">
        <v>649</v>
      </c>
      <c r="N16" t="s">
        <v>550</v>
      </c>
      <c r="O16" t="s">
        <v>517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</v>
      </c>
      <c r="AE16">
        <v>2</v>
      </c>
      <c r="AF16">
        <v>0</v>
      </c>
      <c r="AG16">
        <v>1.5</v>
      </c>
      <c r="AH16">
        <v>5.5</v>
      </c>
      <c r="AI16">
        <v>1</v>
      </c>
      <c r="AJ16">
        <v>0</v>
      </c>
      <c r="AK16">
        <v>0</v>
      </c>
      <c r="AL16">
        <v>0.75</v>
      </c>
      <c r="AM16">
        <v>0.75</v>
      </c>
      <c r="AN16">
        <v>0</v>
      </c>
      <c r="AO16">
        <v>0</v>
      </c>
      <c r="AP16">
        <v>0</v>
      </c>
      <c r="AQ16">
        <v>1</v>
      </c>
      <c r="AR16">
        <v>4</v>
      </c>
      <c r="AS16">
        <v>6</v>
      </c>
      <c r="AT16">
        <v>22</v>
      </c>
      <c r="AU16">
        <v>1.5</v>
      </c>
      <c r="AV16" t="s">
        <v>1374</v>
      </c>
      <c r="AY16">
        <v>1</v>
      </c>
      <c r="AZ16">
        <v>0.5</v>
      </c>
      <c r="BA16" t="s">
        <v>1375</v>
      </c>
      <c r="BE16">
        <v>488</v>
      </c>
      <c r="BF16" t="s">
        <v>1375</v>
      </c>
      <c r="BG16">
        <v>1</v>
      </c>
      <c r="BH16">
        <v>1</v>
      </c>
      <c r="BN16">
        <v>1</v>
      </c>
      <c r="BO16">
        <v>0.6</v>
      </c>
      <c r="BP16" t="s">
        <v>1374</v>
      </c>
      <c r="BT16" t="s">
        <v>517</v>
      </c>
      <c r="BU16" t="s">
        <v>517</v>
      </c>
      <c r="BV16" t="s">
        <v>519</v>
      </c>
      <c r="BW16">
        <v>1</v>
      </c>
      <c r="BX16">
        <v>4</v>
      </c>
      <c r="BY16">
        <v>0</v>
      </c>
      <c r="BZ16">
        <v>24</v>
      </c>
      <c r="CA16">
        <v>6</v>
      </c>
      <c r="CB16" t="s">
        <v>520</v>
      </c>
      <c r="CC16">
        <v>2</v>
      </c>
      <c r="CD16" s="2"/>
      <c r="CE16" s="2"/>
      <c r="CF16" s="2">
        <v>0.66666666666666663</v>
      </c>
      <c r="CG16" s="2">
        <v>0.39583333333333331</v>
      </c>
      <c r="CH16" s="2"/>
      <c r="CI16" s="2"/>
      <c r="CJ16" t="s">
        <v>521</v>
      </c>
      <c r="CK16" t="s">
        <v>522</v>
      </c>
      <c r="CL16">
        <v>2</v>
      </c>
      <c r="CM16" s="2"/>
      <c r="CN16" s="2"/>
      <c r="CO16" s="2">
        <v>0.35416666666666669</v>
      </c>
      <c r="CP16" s="2">
        <v>0.71875</v>
      </c>
      <c r="CQ16" s="2"/>
      <c r="CR16" s="2"/>
      <c r="CS16" t="s">
        <v>1376</v>
      </c>
      <c r="CT16">
        <v>892</v>
      </c>
      <c r="CU16">
        <v>198</v>
      </c>
      <c r="CV16">
        <v>1689</v>
      </c>
      <c r="CW16" t="s">
        <v>517</v>
      </c>
      <c r="CX16" t="s">
        <v>517</v>
      </c>
      <c r="CY16" t="s">
        <v>517</v>
      </c>
      <c r="CZ16" t="s">
        <v>519</v>
      </c>
      <c r="DA16" t="s">
        <v>519</v>
      </c>
      <c r="DB16" t="s">
        <v>517</v>
      </c>
      <c r="DC16">
        <v>595</v>
      </c>
      <c r="DD16">
        <v>61</v>
      </c>
      <c r="DE16">
        <v>3014</v>
      </c>
      <c r="DF16">
        <v>1559</v>
      </c>
      <c r="DG16">
        <v>9802</v>
      </c>
      <c r="DH16">
        <v>483</v>
      </c>
      <c r="DI16">
        <v>3098</v>
      </c>
      <c r="DJ16">
        <v>295</v>
      </c>
      <c r="DK16">
        <v>7785.25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117</v>
      </c>
      <c r="DR16">
        <v>0</v>
      </c>
      <c r="DS16">
        <v>651</v>
      </c>
      <c r="DT16">
        <v>0</v>
      </c>
      <c r="DU16">
        <v>673</v>
      </c>
      <c r="DV16">
        <v>0</v>
      </c>
      <c r="DW16">
        <v>569</v>
      </c>
      <c r="DX16">
        <v>28570</v>
      </c>
      <c r="DY16">
        <v>0</v>
      </c>
      <c r="DZ16">
        <v>1</v>
      </c>
      <c r="EA16">
        <v>0</v>
      </c>
      <c r="EB16">
        <v>11</v>
      </c>
      <c r="EC16">
        <v>0</v>
      </c>
      <c r="ED16">
        <v>0</v>
      </c>
      <c r="EE16">
        <v>175</v>
      </c>
      <c r="EF16">
        <v>28745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30</v>
      </c>
      <c r="EO16">
        <v>5</v>
      </c>
      <c r="EP16">
        <v>70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96973</v>
      </c>
      <c r="EZ16">
        <v>0.76536079433739679</v>
      </c>
      <c r="FA16">
        <v>3.177775593131472</v>
      </c>
      <c r="FB16">
        <v>1006</v>
      </c>
      <c r="FC16">
        <v>294</v>
      </c>
      <c r="FD16">
        <v>354</v>
      </c>
      <c r="FE16">
        <v>1085</v>
      </c>
      <c r="FF16">
        <v>688916</v>
      </c>
      <c r="FG16">
        <v>0.84</v>
      </c>
      <c r="FH16">
        <v>545377</v>
      </c>
      <c r="FI16">
        <v>0.84</v>
      </c>
      <c r="FJ16">
        <v>386333</v>
      </c>
      <c r="FK16">
        <v>0.17</v>
      </c>
      <c r="FL16">
        <v>1</v>
      </c>
      <c r="FM16">
        <v>3</v>
      </c>
      <c r="FN16">
        <v>1</v>
      </c>
      <c r="FO16" t="s">
        <v>517</v>
      </c>
      <c r="FP16" t="s">
        <v>519</v>
      </c>
      <c r="FQ16" t="s">
        <v>519</v>
      </c>
      <c r="FR16" t="s">
        <v>517</v>
      </c>
      <c r="FS16" t="s">
        <v>1379</v>
      </c>
      <c r="FT16">
        <v>65</v>
      </c>
      <c r="FU16">
        <v>208</v>
      </c>
      <c r="FV16">
        <v>42</v>
      </c>
      <c r="FW16">
        <v>129</v>
      </c>
      <c r="FX16">
        <v>300</v>
      </c>
      <c r="FY16" t="s">
        <v>519</v>
      </c>
      <c r="GA16">
        <v>41</v>
      </c>
      <c r="GB16" t="s">
        <v>519</v>
      </c>
      <c r="GC16" t="s">
        <v>519</v>
      </c>
      <c r="GD16" t="s">
        <v>519</v>
      </c>
      <c r="GE16">
        <v>1</v>
      </c>
      <c r="GF16" t="s">
        <v>519</v>
      </c>
      <c r="GG16">
        <v>16</v>
      </c>
      <c r="GH16" t="s">
        <v>519</v>
      </c>
      <c r="GI16" t="s">
        <v>519</v>
      </c>
      <c r="GJ16" t="s">
        <v>519</v>
      </c>
      <c r="GK16">
        <v>28</v>
      </c>
      <c r="GL16" t="s">
        <v>519</v>
      </c>
      <c r="GM16" t="s">
        <v>519</v>
      </c>
      <c r="GN16" t="s">
        <v>519</v>
      </c>
      <c r="GO16" t="s">
        <v>519</v>
      </c>
      <c r="GP16">
        <v>0</v>
      </c>
      <c r="GQ16" t="s">
        <v>523</v>
      </c>
      <c r="GR16">
        <v>5</v>
      </c>
      <c r="GS16" t="s">
        <v>524</v>
      </c>
      <c r="GT16">
        <v>0</v>
      </c>
      <c r="GU16" t="s">
        <v>524</v>
      </c>
      <c r="GV16">
        <v>8</v>
      </c>
      <c r="GW16">
        <v>4</v>
      </c>
      <c r="GX16">
        <v>5</v>
      </c>
      <c r="GY16">
        <v>9</v>
      </c>
      <c r="GZ16" t="s">
        <v>519</v>
      </c>
      <c r="HA16" t="s">
        <v>519</v>
      </c>
      <c r="HB16">
        <v>0</v>
      </c>
      <c r="HC16">
        <v>7723</v>
      </c>
      <c r="HD16">
        <v>7723</v>
      </c>
      <c r="HE16">
        <v>184</v>
      </c>
      <c r="HF16">
        <v>2544</v>
      </c>
      <c r="HG16">
        <v>4202</v>
      </c>
      <c r="HH16">
        <v>5251</v>
      </c>
      <c r="HI16">
        <v>2</v>
      </c>
      <c r="HJ16">
        <v>3</v>
      </c>
      <c r="HK16">
        <v>3</v>
      </c>
      <c r="HL16">
        <v>140</v>
      </c>
      <c r="HM16" t="s">
        <v>519</v>
      </c>
      <c r="HN16" t="s">
        <v>519</v>
      </c>
      <c r="HO16" t="s">
        <v>519</v>
      </c>
      <c r="HP16" t="s">
        <v>519</v>
      </c>
      <c r="HQ16">
        <v>36</v>
      </c>
      <c r="HR16">
        <v>318</v>
      </c>
      <c r="HS16">
        <v>336</v>
      </c>
      <c r="HT16">
        <v>336</v>
      </c>
      <c r="HU16" t="s">
        <v>519</v>
      </c>
      <c r="HV16">
        <v>32</v>
      </c>
      <c r="HW16" t="s">
        <v>519</v>
      </c>
      <c r="HX16" t="s">
        <v>519</v>
      </c>
      <c r="HY16" t="s">
        <v>519</v>
      </c>
      <c r="HZ16" t="s">
        <v>519</v>
      </c>
      <c r="IA16" t="s">
        <v>519</v>
      </c>
      <c r="IB16" t="s">
        <v>519</v>
      </c>
      <c r="IC16" t="s">
        <v>650</v>
      </c>
      <c r="ID16" t="s">
        <v>651</v>
      </c>
      <c r="IE16" s="94">
        <v>37773</v>
      </c>
      <c r="IF16" s="94">
        <v>38908</v>
      </c>
      <c r="IG16" t="s">
        <v>517</v>
      </c>
      <c r="IH16" t="s">
        <v>517</v>
      </c>
      <c r="II16" t="s">
        <v>517</v>
      </c>
      <c r="IJ16" t="s">
        <v>517</v>
      </c>
      <c r="IK16" t="s">
        <v>519</v>
      </c>
      <c r="IL16" t="s">
        <v>556</v>
      </c>
      <c r="IM16">
        <v>5</v>
      </c>
      <c r="IR16" t="s">
        <v>528</v>
      </c>
    </row>
    <row r="17" spans="1:252">
      <c r="A17">
        <v>14</v>
      </c>
      <c r="B17" t="s">
        <v>652</v>
      </c>
      <c r="C17" t="s">
        <v>653</v>
      </c>
      <c r="D17">
        <v>838</v>
      </c>
      <c r="E17" t="s">
        <v>545</v>
      </c>
      <c r="F17">
        <v>308</v>
      </c>
      <c r="G17" t="s">
        <v>654</v>
      </c>
      <c r="H17" t="s">
        <v>1411</v>
      </c>
      <c r="I17" t="s">
        <v>655</v>
      </c>
      <c r="K17" t="s">
        <v>1412</v>
      </c>
      <c r="L17" t="s">
        <v>1413</v>
      </c>
      <c r="M17" t="s">
        <v>656</v>
      </c>
      <c r="N17" t="s">
        <v>516</v>
      </c>
      <c r="O17" t="s">
        <v>517</v>
      </c>
      <c r="P17" t="s">
        <v>657</v>
      </c>
      <c r="Q17" t="s">
        <v>552</v>
      </c>
      <c r="V17">
        <v>0</v>
      </c>
      <c r="W17">
        <v>1</v>
      </c>
      <c r="X17">
        <v>1</v>
      </c>
      <c r="Y17">
        <v>0</v>
      </c>
      <c r="Z17">
        <v>1</v>
      </c>
      <c r="AA17">
        <v>1</v>
      </c>
      <c r="AB17">
        <v>0</v>
      </c>
      <c r="AC17">
        <v>0</v>
      </c>
      <c r="AD17">
        <v>1</v>
      </c>
      <c r="AE17">
        <v>1</v>
      </c>
      <c r="AF17">
        <v>1</v>
      </c>
      <c r="AG17">
        <v>1</v>
      </c>
      <c r="AH17">
        <v>4</v>
      </c>
      <c r="AI17">
        <v>2</v>
      </c>
      <c r="AJ17">
        <v>0</v>
      </c>
      <c r="AK17">
        <v>0</v>
      </c>
      <c r="AL17">
        <v>0.1</v>
      </c>
      <c r="AM17">
        <v>0.1</v>
      </c>
      <c r="AN17">
        <v>0</v>
      </c>
      <c r="AO17">
        <v>0</v>
      </c>
      <c r="AP17">
        <v>0</v>
      </c>
      <c r="AQ17">
        <v>2</v>
      </c>
      <c r="AR17">
        <v>2</v>
      </c>
      <c r="AS17">
        <v>3</v>
      </c>
      <c r="AT17">
        <v>8</v>
      </c>
      <c r="AU17">
        <v>24</v>
      </c>
      <c r="AV17" t="s">
        <v>1374</v>
      </c>
      <c r="AW17">
        <v>40</v>
      </c>
      <c r="AX17" t="s">
        <v>1374</v>
      </c>
      <c r="AY17">
        <v>6</v>
      </c>
      <c r="AZ17">
        <v>9</v>
      </c>
      <c r="BA17" t="s">
        <v>1374</v>
      </c>
      <c r="BE17">
        <v>360</v>
      </c>
      <c r="BF17" t="s">
        <v>1375</v>
      </c>
      <c r="BG17">
        <v>1</v>
      </c>
      <c r="BH17">
        <v>2</v>
      </c>
      <c r="BQ17">
        <v>1</v>
      </c>
      <c r="BR17">
        <v>1</v>
      </c>
      <c r="BS17" t="s">
        <v>1378</v>
      </c>
      <c r="BT17" t="s">
        <v>517</v>
      </c>
      <c r="BU17" t="s">
        <v>517</v>
      </c>
      <c r="BV17" t="s">
        <v>519</v>
      </c>
      <c r="BW17">
        <v>2</v>
      </c>
      <c r="BX17">
        <v>2</v>
      </c>
      <c r="BY17">
        <v>1</v>
      </c>
      <c r="BZ17">
        <v>26</v>
      </c>
      <c r="CA17">
        <v>10</v>
      </c>
      <c r="CB17" t="s">
        <v>520</v>
      </c>
      <c r="CC17">
        <v>1</v>
      </c>
      <c r="CD17" s="2"/>
      <c r="CE17" s="2"/>
      <c r="CF17" s="2">
        <v>0.65625</v>
      </c>
      <c r="CG17" s="2">
        <v>0.35416666666666669</v>
      </c>
      <c r="CH17" s="2"/>
      <c r="CI17" s="2"/>
      <c r="CJ17" t="s">
        <v>521</v>
      </c>
      <c r="CK17" t="s">
        <v>522</v>
      </c>
      <c r="CL17">
        <v>2</v>
      </c>
      <c r="CM17" s="2"/>
      <c r="CN17" s="2"/>
      <c r="CO17" s="2">
        <v>0.33333333333333331</v>
      </c>
      <c r="CP17" s="2">
        <v>0.6875</v>
      </c>
      <c r="CQ17" s="2">
        <v>0.35416666666666669</v>
      </c>
      <c r="CR17" s="2">
        <v>0.52083333333333337</v>
      </c>
      <c r="CS17" t="s">
        <v>1376</v>
      </c>
      <c r="CT17">
        <v>419</v>
      </c>
      <c r="CU17">
        <v>0</v>
      </c>
      <c r="CV17">
        <v>1487</v>
      </c>
      <c r="CW17" t="s">
        <v>519</v>
      </c>
      <c r="CX17" t="s">
        <v>519</v>
      </c>
      <c r="CY17" t="s">
        <v>519</v>
      </c>
      <c r="CZ17" t="s">
        <v>519</v>
      </c>
      <c r="DA17" t="s">
        <v>519</v>
      </c>
      <c r="DB17" t="s">
        <v>517</v>
      </c>
      <c r="DC17">
        <v>0</v>
      </c>
      <c r="DD17">
        <v>168</v>
      </c>
      <c r="DE17">
        <v>0</v>
      </c>
      <c r="DF17">
        <v>5050</v>
      </c>
      <c r="DG17">
        <v>10268</v>
      </c>
      <c r="DH17">
        <v>216</v>
      </c>
      <c r="DI17">
        <v>5977</v>
      </c>
      <c r="DJ17">
        <v>381</v>
      </c>
      <c r="DK17">
        <v>13598.75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122</v>
      </c>
      <c r="DR17">
        <v>0</v>
      </c>
      <c r="DS17">
        <v>2417</v>
      </c>
      <c r="DT17">
        <v>0</v>
      </c>
      <c r="DU17">
        <v>4</v>
      </c>
      <c r="DV17">
        <v>0</v>
      </c>
      <c r="DW17">
        <v>0</v>
      </c>
      <c r="DX17">
        <v>24840</v>
      </c>
      <c r="DY17">
        <v>0</v>
      </c>
      <c r="DZ17">
        <v>32</v>
      </c>
      <c r="EA17">
        <v>0</v>
      </c>
      <c r="EB17">
        <v>0</v>
      </c>
      <c r="EC17">
        <v>0</v>
      </c>
      <c r="ED17">
        <v>0</v>
      </c>
      <c r="EE17">
        <v>320</v>
      </c>
      <c r="EF17">
        <v>25160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3</v>
      </c>
      <c r="EP17">
        <v>6</v>
      </c>
      <c r="EQ17">
        <v>0</v>
      </c>
      <c r="ER17">
        <v>0</v>
      </c>
      <c r="ES17">
        <v>0</v>
      </c>
      <c r="ET17">
        <v>1</v>
      </c>
      <c r="EU17">
        <v>2</v>
      </c>
      <c r="EV17">
        <v>0</v>
      </c>
      <c r="EW17">
        <v>0</v>
      </c>
      <c r="EX17">
        <v>0</v>
      </c>
      <c r="EY17">
        <v>114513</v>
      </c>
      <c r="EZ17">
        <v>1.2853260869565217</v>
      </c>
      <c r="FA17">
        <v>3.607844990548204</v>
      </c>
      <c r="FB17">
        <v>982</v>
      </c>
      <c r="FC17">
        <v>393</v>
      </c>
      <c r="FD17">
        <v>464</v>
      </c>
      <c r="FE17">
        <v>1190</v>
      </c>
      <c r="FF17">
        <v>2112661</v>
      </c>
      <c r="FG17">
        <v>2.3199999999999998</v>
      </c>
      <c r="FH17">
        <v>1201566</v>
      </c>
      <c r="FI17">
        <v>0.55000000000000004</v>
      </c>
      <c r="FJ17">
        <v>1816002</v>
      </c>
      <c r="FK17">
        <v>1.7</v>
      </c>
      <c r="FL17">
        <v>1</v>
      </c>
      <c r="FM17">
        <v>2</v>
      </c>
      <c r="FN17">
        <v>1</v>
      </c>
      <c r="FO17" t="s">
        <v>517</v>
      </c>
      <c r="FP17" t="s">
        <v>519</v>
      </c>
      <c r="FQ17" t="s">
        <v>519</v>
      </c>
      <c r="FR17" t="s">
        <v>517</v>
      </c>
      <c r="FS17" t="s">
        <v>1377</v>
      </c>
      <c r="FT17">
        <v>23</v>
      </c>
      <c r="FU17">
        <v>167</v>
      </c>
      <c r="FV17">
        <v>20</v>
      </c>
      <c r="FW17">
        <v>142</v>
      </c>
      <c r="FX17">
        <v>304</v>
      </c>
      <c r="FY17" t="s">
        <v>519</v>
      </c>
      <c r="GA17" t="s">
        <v>519</v>
      </c>
      <c r="GB17" t="s">
        <v>519</v>
      </c>
      <c r="GC17" t="s">
        <v>519</v>
      </c>
      <c r="GD17">
        <v>0</v>
      </c>
      <c r="GE17">
        <v>34</v>
      </c>
      <c r="GF17">
        <v>0</v>
      </c>
      <c r="GG17">
        <v>0</v>
      </c>
      <c r="GH17">
        <v>4</v>
      </c>
      <c r="GI17">
        <v>0</v>
      </c>
      <c r="GJ17" t="s">
        <v>519</v>
      </c>
      <c r="GK17">
        <v>24</v>
      </c>
      <c r="GL17" t="s">
        <v>519</v>
      </c>
      <c r="GM17" t="s">
        <v>519</v>
      </c>
      <c r="GN17" t="s">
        <v>519</v>
      </c>
      <c r="GO17">
        <v>0</v>
      </c>
      <c r="GP17">
        <v>0</v>
      </c>
      <c r="GQ17" t="s">
        <v>658</v>
      </c>
      <c r="GR17">
        <v>3</v>
      </c>
      <c r="GS17" t="s">
        <v>561</v>
      </c>
      <c r="GT17">
        <v>21</v>
      </c>
      <c r="GU17" t="s">
        <v>561</v>
      </c>
      <c r="GV17">
        <v>3</v>
      </c>
      <c r="GW17">
        <v>1</v>
      </c>
      <c r="GX17">
        <v>5</v>
      </c>
      <c r="GY17">
        <v>3</v>
      </c>
      <c r="GZ17" t="s">
        <v>519</v>
      </c>
      <c r="HA17" t="s">
        <v>519</v>
      </c>
      <c r="HB17">
        <v>0</v>
      </c>
      <c r="HC17">
        <v>10486</v>
      </c>
      <c r="HD17">
        <v>10486</v>
      </c>
      <c r="HE17">
        <v>196</v>
      </c>
      <c r="HF17">
        <v>380</v>
      </c>
      <c r="HG17">
        <v>4508</v>
      </c>
      <c r="HH17">
        <v>8535</v>
      </c>
      <c r="HI17">
        <v>0</v>
      </c>
      <c r="HJ17">
        <v>0</v>
      </c>
      <c r="HK17">
        <v>0</v>
      </c>
      <c r="HL17">
        <v>259</v>
      </c>
      <c r="HM17">
        <v>0</v>
      </c>
      <c r="HN17">
        <v>34</v>
      </c>
      <c r="HO17">
        <v>21</v>
      </c>
      <c r="HP17" t="s">
        <v>519</v>
      </c>
      <c r="HQ17">
        <v>24</v>
      </c>
      <c r="HR17">
        <v>485</v>
      </c>
      <c r="HS17">
        <v>485</v>
      </c>
      <c r="HT17">
        <v>485</v>
      </c>
      <c r="HU17" t="s">
        <v>519</v>
      </c>
      <c r="HV17" t="s">
        <v>519</v>
      </c>
      <c r="HW17" t="s">
        <v>519</v>
      </c>
      <c r="HX17" t="s">
        <v>519</v>
      </c>
      <c r="HY17" t="s">
        <v>519</v>
      </c>
      <c r="HZ17" t="s">
        <v>519</v>
      </c>
      <c r="IA17">
        <v>233</v>
      </c>
      <c r="IB17" t="s">
        <v>519</v>
      </c>
      <c r="IC17" t="s">
        <v>525</v>
      </c>
      <c r="ID17" t="s">
        <v>659</v>
      </c>
      <c r="IE17" s="94">
        <v>36495</v>
      </c>
      <c r="IF17" s="94">
        <v>40299</v>
      </c>
      <c r="IG17" t="s">
        <v>517</v>
      </c>
      <c r="IH17" t="s">
        <v>517</v>
      </c>
      <c r="II17" t="s">
        <v>517</v>
      </c>
      <c r="IJ17" t="s">
        <v>519</v>
      </c>
      <c r="IK17" t="s">
        <v>519</v>
      </c>
      <c r="IL17" t="s">
        <v>643</v>
      </c>
      <c r="IM17">
        <v>1</v>
      </c>
      <c r="IR17" t="s">
        <v>660</v>
      </c>
    </row>
    <row r="18" spans="1:252">
      <c r="A18">
        <v>15</v>
      </c>
      <c r="B18" t="s">
        <v>661</v>
      </c>
      <c r="C18" t="s">
        <v>662</v>
      </c>
      <c r="D18">
        <v>606</v>
      </c>
      <c r="E18" t="s">
        <v>663</v>
      </c>
      <c r="F18">
        <v>90</v>
      </c>
      <c r="G18" t="s">
        <v>664</v>
      </c>
      <c r="H18" t="s">
        <v>1414</v>
      </c>
      <c r="I18" t="s">
        <v>665</v>
      </c>
      <c r="J18">
        <v>3173</v>
      </c>
      <c r="K18" t="s">
        <v>666</v>
      </c>
      <c r="L18" t="s">
        <v>667</v>
      </c>
      <c r="M18" t="s">
        <v>666</v>
      </c>
      <c r="N18" t="s">
        <v>552</v>
      </c>
      <c r="O18" t="s">
        <v>517</v>
      </c>
      <c r="V18">
        <v>0</v>
      </c>
      <c r="W18">
        <v>0</v>
      </c>
      <c r="X18">
        <v>1</v>
      </c>
      <c r="Y18">
        <v>0</v>
      </c>
      <c r="Z18">
        <v>0</v>
      </c>
      <c r="AA18">
        <v>1</v>
      </c>
      <c r="AB18">
        <v>0</v>
      </c>
      <c r="AC18">
        <v>0</v>
      </c>
      <c r="AD18">
        <v>3</v>
      </c>
      <c r="AE18">
        <v>1</v>
      </c>
      <c r="AF18">
        <v>0</v>
      </c>
      <c r="AG18">
        <v>0</v>
      </c>
      <c r="AH18">
        <v>4</v>
      </c>
      <c r="AI18">
        <v>0</v>
      </c>
      <c r="AJ18">
        <v>0</v>
      </c>
      <c r="AK18">
        <v>0</v>
      </c>
      <c r="AL18">
        <v>0.5</v>
      </c>
      <c r="AM18">
        <v>0.5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2</v>
      </c>
      <c r="AT18">
        <v>44</v>
      </c>
      <c r="AW18">
        <v>2</v>
      </c>
      <c r="AX18" t="s">
        <v>1375</v>
      </c>
      <c r="BG18">
        <v>1</v>
      </c>
      <c r="BH18">
        <v>1</v>
      </c>
      <c r="BT18" t="s">
        <v>519</v>
      </c>
      <c r="BU18" t="s">
        <v>517</v>
      </c>
      <c r="BV18" t="s">
        <v>517</v>
      </c>
      <c r="BW18">
        <v>0</v>
      </c>
      <c r="BX18">
        <v>1</v>
      </c>
      <c r="BY18">
        <v>0</v>
      </c>
      <c r="BZ18">
        <v>21</v>
      </c>
      <c r="CA18">
        <v>0</v>
      </c>
      <c r="CB18" t="s">
        <v>538</v>
      </c>
      <c r="CC18">
        <v>1</v>
      </c>
      <c r="CD18" s="2">
        <v>0.71875</v>
      </c>
      <c r="CE18" s="2">
        <v>0.35416666666666669</v>
      </c>
      <c r="CF18" s="2"/>
      <c r="CG18" s="2"/>
      <c r="CH18" s="2"/>
      <c r="CI18" s="2"/>
      <c r="CJ18" t="s">
        <v>720</v>
      </c>
      <c r="CK18" t="s">
        <v>540</v>
      </c>
      <c r="CL18">
        <v>1</v>
      </c>
      <c r="CM18" s="2">
        <v>0.35416666666666669</v>
      </c>
      <c r="CN18" s="2">
        <v>0.71875</v>
      </c>
      <c r="CO18" s="2"/>
      <c r="CP18" s="2"/>
      <c r="CQ18" s="2"/>
      <c r="CR18" s="2"/>
      <c r="CT18">
        <v>326</v>
      </c>
      <c r="CU18">
        <v>0</v>
      </c>
      <c r="CV18">
        <v>399</v>
      </c>
      <c r="CW18" t="s">
        <v>517</v>
      </c>
      <c r="CX18" t="s">
        <v>519</v>
      </c>
      <c r="CY18" t="s">
        <v>517</v>
      </c>
      <c r="CZ18" t="s">
        <v>519</v>
      </c>
      <c r="DA18" t="s">
        <v>519</v>
      </c>
      <c r="DB18" t="s">
        <v>517</v>
      </c>
      <c r="DC18">
        <v>0</v>
      </c>
      <c r="DD18">
        <v>413</v>
      </c>
      <c r="DE18">
        <v>0</v>
      </c>
      <c r="DF18">
        <v>2958</v>
      </c>
      <c r="DG18">
        <v>6329</v>
      </c>
      <c r="DH18">
        <v>2</v>
      </c>
      <c r="DI18">
        <v>1540</v>
      </c>
      <c r="DJ18">
        <v>750</v>
      </c>
      <c r="DK18">
        <v>5894.5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55</v>
      </c>
      <c r="DR18">
        <v>0</v>
      </c>
      <c r="DS18">
        <v>1321</v>
      </c>
      <c r="DT18">
        <v>0</v>
      </c>
      <c r="DU18">
        <v>17</v>
      </c>
      <c r="DV18">
        <v>0</v>
      </c>
      <c r="DW18">
        <v>216</v>
      </c>
      <c r="DX18">
        <v>18060</v>
      </c>
      <c r="DY18">
        <v>0</v>
      </c>
      <c r="DZ18">
        <v>2</v>
      </c>
      <c r="EA18">
        <v>0</v>
      </c>
      <c r="EB18">
        <v>0</v>
      </c>
      <c r="EC18">
        <v>0</v>
      </c>
      <c r="ED18">
        <v>0</v>
      </c>
      <c r="EE18">
        <v>20</v>
      </c>
      <c r="EF18">
        <v>18080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11</v>
      </c>
      <c r="EP18">
        <v>22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26938</v>
      </c>
      <c r="EZ18">
        <v>0.86315712402987255</v>
      </c>
      <c r="FA18">
        <v>1.3148826084834286</v>
      </c>
      <c r="FE18">
        <v>927</v>
      </c>
      <c r="FF18">
        <v>2102548</v>
      </c>
      <c r="FG18">
        <v>2.87</v>
      </c>
      <c r="FH18">
        <v>1316507</v>
      </c>
      <c r="FI18">
        <v>2.52</v>
      </c>
      <c r="FJ18">
        <v>849970</v>
      </c>
      <c r="FK18">
        <v>0.78</v>
      </c>
      <c r="FL18">
        <v>1</v>
      </c>
      <c r="FM18">
        <v>2</v>
      </c>
      <c r="FN18">
        <v>1</v>
      </c>
      <c r="FO18" t="s">
        <v>517</v>
      </c>
      <c r="FP18" t="s">
        <v>517</v>
      </c>
      <c r="FQ18" t="s">
        <v>519</v>
      </c>
      <c r="FR18" t="s">
        <v>517</v>
      </c>
      <c r="FS18" t="s">
        <v>1379</v>
      </c>
      <c r="FT18">
        <v>0</v>
      </c>
      <c r="FU18">
        <v>374</v>
      </c>
      <c r="FV18">
        <v>0</v>
      </c>
      <c r="FW18">
        <v>239</v>
      </c>
      <c r="FX18">
        <v>478</v>
      </c>
      <c r="FY18" t="s">
        <v>823</v>
      </c>
      <c r="FZ18">
        <v>1</v>
      </c>
      <c r="GA18" t="s">
        <v>519</v>
      </c>
      <c r="GB18" t="s">
        <v>519</v>
      </c>
      <c r="GC18">
        <v>1</v>
      </c>
      <c r="GD18" t="s">
        <v>519</v>
      </c>
      <c r="GE18" t="s">
        <v>519</v>
      </c>
      <c r="GF18" t="s">
        <v>519</v>
      </c>
      <c r="GG18" t="s">
        <v>519</v>
      </c>
      <c r="GH18" t="s">
        <v>519</v>
      </c>
      <c r="GI18" t="s">
        <v>519</v>
      </c>
      <c r="GJ18" t="s">
        <v>519</v>
      </c>
      <c r="GK18">
        <v>11</v>
      </c>
      <c r="GL18" t="s">
        <v>519</v>
      </c>
      <c r="GM18" t="s">
        <v>519</v>
      </c>
      <c r="GN18" t="s">
        <v>519</v>
      </c>
      <c r="GO18" t="s">
        <v>519</v>
      </c>
      <c r="GP18">
        <v>0</v>
      </c>
      <c r="GQ18" t="s">
        <v>519</v>
      </c>
      <c r="GR18">
        <v>0</v>
      </c>
      <c r="GS18" t="s">
        <v>524</v>
      </c>
      <c r="GT18">
        <v>9</v>
      </c>
      <c r="GU18" t="s">
        <v>524</v>
      </c>
      <c r="GV18">
        <v>2</v>
      </c>
      <c r="GW18">
        <v>1</v>
      </c>
      <c r="GX18" t="s">
        <v>519</v>
      </c>
      <c r="GY18">
        <v>0</v>
      </c>
      <c r="GZ18" t="s">
        <v>519</v>
      </c>
      <c r="HA18" t="s">
        <v>519</v>
      </c>
      <c r="HB18">
        <v>0</v>
      </c>
      <c r="HC18">
        <v>4683</v>
      </c>
      <c r="HD18">
        <v>4683</v>
      </c>
      <c r="HE18">
        <v>70</v>
      </c>
      <c r="HF18">
        <v>70</v>
      </c>
      <c r="HG18">
        <v>4904</v>
      </c>
      <c r="HH18">
        <v>465</v>
      </c>
      <c r="HI18">
        <v>3</v>
      </c>
      <c r="HJ18">
        <v>3</v>
      </c>
      <c r="HK18">
        <v>3</v>
      </c>
      <c r="HL18">
        <v>73</v>
      </c>
      <c r="HM18">
        <v>0</v>
      </c>
      <c r="HN18" t="s">
        <v>519</v>
      </c>
      <c r="HO18" t="s">
        <v>519</v>
      </c>
      <c r="HP18" t="s">
        <v>519</v>
      </c>
      <c r="HQ18" t="s">
        <v>519</v>
      </c>
      <c r="HR18" t="s">
        <v>519</v>
      </c>
      <c r="HS18" t="s">
        <v>519</v>
      </c>
      <c r="HT18" t="s">
        <v>519</v>
      </c>
      <c r="HU18" t="s">
        <v>519</v>
      </c>
      <c r="HV18" t="s">
        <v>519</v>
      </c>
      <c r="HW18" t="s">
        <v>519</v>
      </c>
      <c r="HX18" t="s">
        <v>519</v>
      </c>
      <c r="HY18" t="s">
        <v>519</v>
      </c>
      <c r="HZ18" t="s">
        <v>519</v>
      </c>
      <c r="IA18" t="s">
        <v>519</v>
      </c>
      <c r="IB18" t="s">
        <v>519</v>
      </c>
      <c r="IC18" t="s">
        <v>668</v>
      </c>
      <c r="ID18" t="s">
        <v>620</v>
      </c>
      <c r="IE18" s="94">
        <v>38322</v>
      </c>
      <c r="IF18" s="94">
        <v>39448</v>
      </c>
      <c r="IG18" t="s">
        <v>517</v>
      </c>
      <c r="IH18" t="s">
        <v>517</v>
      </c>
      <c r="II18" t="s">
        <v>517</v>
      </c>
      <c r="IJ18" t="s">
        <v>517</v>
      </c>
      <c r="IK18" t="s">
        <v>519</v>
      </c>
      <c r="IL18" t="s">
        <v>556</v>
      </c>
      <c r="IM18">
        <v>6</v>
      </c>
      <c r="IR18" t="s">
        <v>528</v>
      </c>
    </row>
    <row r="19" spans="1:252">
      <c r="A19">
        <v>16</v>
      </c>
      <c r="B19" t="s">
        <v>669</v>
      </c>
      <c r="C19" t="s">
        <v>670</v>
      </c>
      <c r="D19">
        <v>700</v>
      </c>
      <c r="E19" t="s">
        <v>545</v>
      </c>
      <c r="F19">
        <v>250</v>
      </c>
      <c r="G19" t="s">
        <v>672</v>
      </c>
      <c r="H19" t="s">
        <v>671</v>
      </c>
      <c r="I19" t="s">
        <v>673</v>
      </c>
      <c r="J19" t="s">
        <v>512</v>
      </c>
      <c r="K19" t="s">
        <v>1415</v>
      </c>
      <c r="L19" t="s">
        <v>674</v>
      </c>
      <c r="M19" t="s">
        <v>1416</v>
      </c>
      <c r="N19" t="s">
        <v>550</v>
      </c>
      <c r="O19" t="s">
        <v>519</v>
      </c>
      <c r="P19" t="s">
        <v>1417</v>
      </c>
      <c r="Q19" t="s">
        <v>516</v>
      </c>
      <c r="R19" t="s">
        <v>517</v>
      </c>
      <c r="V19">
        <v>1</v>
      </c>
      <c r="W19">
        <v>1</v>
      </c>
      <c r="X19">
        <v>0</v>
      </c>
      <c r="Y19">
        <v>2</v>
      </c>
      <c r="Z19">
        <v>1</v>
      </c>
      <c r="AA19">
        <v>1</v>
      </c>
      <c r="AB19">
        <v>0</v>
      </c>
      <c r="AC19">
        <v>0</v>
      </c>
      <c r="AD19">
        <v>2</v>
      </c>
      <c r="AE19">
        <v>1</v>
      </c>
      <c r="AF19">
        <v>1</v>
      </c>
      <c r="AG19">
        <v>0</v>
      </c>
      <c r="AH19">
        <v>4</v>
      </c>
      <c r="AI19">
        <v>1</v>
      </c>
      <c r="AJ19">
        <v>0</v>
      </c>
      <c r="AK19">
        <v>0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2</v>
      </c>
      <c r="AT19">
        <v>26</v>
      </c>
      <c r="AU19">
        <v>49</v>
      </c>
      <c r="AV19" t="s">
        <v>1378</v>
      </c>
      <c r="AW19">
        <v>20</v>
      </c>
      <c r="AX19" t="s">
        <v>1378</v>
      </c>
      <c r="AY19">
        <v>10</v>
      </c>
      <c r="AZ19">
        <v>15</v>
      </c>
      <c r="BA19" t="s">
        <v>1378</v>
      </c>
      <c r="BB19">
        <v>12</v>
      </c>
      <c r="BC19">
        <v>24</v>
      </c>
      <c r="BD19" t="s">
        <v>1378</v>
      </c>
      <c r="BE19">
        <v>504</v>
      </c>
      <c r="BF19" t="s">
        <v>1378</v>
      </c>
      <c r="BG19">
        <v>2</v>
      </c>
      <c r="BH19">
        <v>2</v>
      </c>
      <c r="BT19" t="s">
        <v>517</v>
      </c>
      <c r="BU19" t="s">
        <v>517</v>
      </c>
      <c r="BV19" t="s">
        <v>517</v>
      </c>
      <c r="BW19">
        <v>3</v>
      </c>
      <c r="BX19">
        <v>2</v>
      </c>
      <c r="BY19">
        <v>1</v>
      </c>
      <c r="BZ19">
        <v>8</v>
      </c>
      <c r="CA19">
        <v>6</v>
      </c>
      <c r="CB19" t="s">
        <v>538</v>
      </c>
      <c r="CC19">
        <v>1</v>
      </c>
      <c r="CD19" s="2">
        <v>0.71875</v>
      </c>
      <c r="CE19" s="2">
        <v>0.35416666666666669</v>
      </c>
      <c r="CF19" s="2"/>
      <c r="CG19" s="2"/>
      <c r="CH19" s="2"/>
      <c r="CI19" s="2"/>
      <c r="CJ19" t="s">
        <v>539</v>
      </c>
      <c r="CK19" t="s">
        <v>540</v>
      </c>
      <c r="CL19">
        <v>1</v>
      </c>
      <c r="CM19" s="2">
        <v>0.35416666666666669</v>
      </c>
      <c r="CN19" s="2">
        <v>0.71875</v>
      </c>
      <c r="CO19" s="2"/>
      <c r="CP19" s="2"/>
      <c r="CQ19" s="2"/>
      <c r="CR19" s="2"/>
      <c r="CS19" t="s">
        <v>1418</v>
      </c>
      <c r="CT19">
        <v>467</v>
      </c>
      <c r="CU19">
        <v>306</v>
      </c>
      <c r="CV19">
        <v>2388</v>
      </c>
      <c r="CW19" t="s">
        <v>517</v>
      </c>
      <c r="CX19" t="s">
        <v>517</v>
      </c>
      <c r="CY19" t="s">
        <v>517</v>
      </c>
      <c r="CZ19" t="s">
        <v>517</v>
      </c>
      <c r="DA19" t="s">
        <v>519</v>
      </c>
      <c r="DB19" t="s">
        <v>517</v>
      </c>
      <c r="DC19">
        <v>92</v>
      </c>
      <c r="DD19">
        <v>78</v>
      </c>
      <c r="DE19">
        <v>1809</v>
      </c>
      <c r="DF19">
        <v>2983</v>
      </c>
      <c r="DG19">
        <v>9754</v>
      </c>
      <c r="DH19">
        <v>21</v>
      </c>
      <c r="DI19">
        <v>3424</v>
      </c>
      <c r="DJ19">
        <v>202</v>
      </c>
      <c r="DK19">
        <v>7626.5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33</v>
      </c>
      <c r="DS19">
        <v>2268</v>
      </c>
      <c r="DT19">
        <v>0</v>
      </c>
      <c r="DU19">
        <v>11</v>
      </c>
      <c r="DV19">
        <v>0</v>
      </c>
      <c r="DW19">
        <v>11</v>
      </c>
      <c r="DX19">
        <v>23395</v>
      </c>
      <c r="DY19">
        <v>0</v>
      </c>
      <c r="DZ19">
        <v>22</v>
      </c>
      <c r="EA19">
        <v>0</v>
      </c>
      <c r="EB19">
        <v>3</v>
      </c>
      <c r="EC19">
        <v>0</v>
      </c>
      <c r="ED19">
        <v>1</v>
      </c>
      <c r="EE19">
        <v>285</v>
      </c>
      <c r="EF19">
        <v>23680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57756.3</v>
      </c>
      <c r="EZ19">
        <v>0.74681746964355655</v>
      </c>
      <c r="FA19">
        <v>1.8852428515471995</v>
      </c>
      <c r="FB19">
        <v>934</v>
      </c>
      <c r="FC19">
        <v>336</v>
      </c>
      <c r="FD19">
        <v>381</v>
      </c>
      <c r="FE19">
        <v>1048</v>
      </c>
      <c r="FF19">
        <v>257614</v>
      </c>
      <c r="FG19">
        <v>0.311</v>
      </c>
      <c r="FH19">
        <v>435350</v>
      </c>
      <c r="FI19">
        <v>0.67400000000000004</v>
      </c>
      <c r="FJ19">
        <v>386350</v>
      </c>
      <c r="FK19">
        <v>0.21</v>
      </c>
      <c r="FL19">
        <v>1</v>
      </c>
      <c r="FM19">
        <v>2</v>
      </c>
      <c r="FN19">
        <v>1</v>
      </c>
      <c r="FO19" t="s">
        <v>517</v>
      </c>
      <c r="FP19" t="s">
        <v>519</v>
      </c>
      <c r="FQ19" t="s">
        <v>519</v>
      </c>
      <c r="FR19" t="s">
        <v>517</v>
      </c>
      <c r="FS19" t="s">
        <v>1379</v>
      </c>
      <c r="FT19">
        <v>99</v>
      </c>
      <c r="FU19">
        <v>226</v>
      </c>
      <c r="FV19">
        <v>78</v>
      </c>
      <c r="FW19">
        <v>190</v>
      </c>
      <c r="FX19">
        <v>458</v>
      </c>
      <c r="FY19" t="s">
        <v>1419</v>
      </c>
      <c r="FZ19">
        <v>8</v>
      </c>
      <c r="GA19" t="s">
        <v>519</v>
      </c>
      <c r="GB19">
        <v>292</v>
      </c>
      <c r="GC19" t="s">
        <v>519</v>
      </c>
      <c r="GD19">
        <v>34</v>
      </c>
      <c r="GE19">
        <v>28</v>
      </c>
      <c r="GF19" t="s">
        <v>519</v>
      </c>
      <c r="GG19" t="s">
        <v>519</v>
      </c>
      <c r="GH19">
        <v>21</v>
      </c>
      <c r="GI19">
        <v>6</v>
      </c>
      <c r="GJ19">
        <v>6</v>
      </c>
      <c r="GK19">
        <v>39</v>
      </c>
      <c r="GL19">
        <v>27</v>
      </c>
      <c r="GM19">
        <v>3</v>
      </c>
      <c r="GN19">
        <v>2</v>
      </c>
      <c r="GO19">
        <v>5</v>
      </c>
      <c r="GP19">
        <v>0</v>
      </c>
      <c r="GQ19">
        <v>6</v>
      </c>
      <c r="GR19">
        <v>0</v>
      </c>
      <c r="GS19" t="s">
        <v>561</v>
      </c>
      <c r="GT19">
        <v>29</v>
      </c>
      <c r="GU19" t="s">
        <v>561</v>
      </c>
      <c r="GV19">
        <v>10</v>
      </c>
      <c r="GW19">
        <v>0</v>
      </c>
      <c r="GX19">
        <v>6</v>
      </c>
      <c r="GY19">
        <v>0</v>
      </c>
      <c r="GZ19" t="s">
        <v>675</v>
      </c>
      <c r="HA19">
        <v>6</v>
      </c>
      <c r="HB19">
        <v>0</v>
      </c>
      <c r="HC19">
        <v>6090</v>
      </c>
      <c r="HD19">
        <v>6090</v>
      </c>
      <c r="HE19">
        <v>73</v>
      </c>
      <c r="HF19">
        <v>94</v>
      </c>
      <c r="HG19">
        <v>3499</v>
      </c>
      <c r="HH19">
        <v>5376</v>
      </c>
      <c r="HI19">
        <v>0</v>
      </c>
      <c r="HJ19">
        <v>0</v>
      </c>
      <c r="HK19">
        <v>3</v>
      </c>
      <c r="HL19">
        <v>41</v>
      </c>
      <c r="HM19">
        <v>56</v>
      </c>
      <c r="HN19">
        <v>17</v>
      </c>
      <c r="HO19">
        <v>17</v>
      </c>
      <c r="HP19">
        <v>0</v>
      </c>
      <c r="HQ19">
        <v>40</v>
      </c>
      <c r="HR19">
        <v>689</v>
      </c>
      <c r="HS19">
        <v>751</v>
      </c>
      <c r="HT19">
        <v>1116</v>
      </c>
      <c r="HU19">
        <v>20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0</v>
      </c>
      <c r="IC19" t="s">
        <v>574</v>
      </c>
      <c r="ID19" t="s">
        <v>564</v>
      </c>
      <c r="IE19" s="94"/>
      <c r="IF19" s="94"/>
      <c r="IG19" t="s">
        <v>517</v>
      </c>
      <c r="IH19" t="s">
        <v>517</v>
      </c>
      <c r="II19" t="s">
        <v>517</v>
      </c>
      <c r="IJ19" t="s">
        <v>519</v>
      </c>
      <c r="IK19" t="s">
        <v>519</v>
      </c>
      <c r="IL19" t="s">
        <v>643</v>
      </c>
      <c r="IM19">
        <v>1</v>
      </c>
      <c r="IN19" t="s">
        <v>556</v>
      </c>
      <c r="IO19">
        <v>6</v>
      </c>
      <c r="IR19" t="s">
        <v>528</v>
      </c>
    </row>
    <row r="20" spans="1:252">
      <c r="A20">
        <v>17</v>
      </c>
      <c r="B20" t="s">
        <v>676</v>
      </c>
      <c r="C20" t="s">
        <v>677</v>
      </c>
      <c r="D20">
        <v>606</v>
      </c>
      <c r="E20" t="s">
        <v>545</v>
      </c>
      <c r="F20">
        <v>160</v>
      </c>
      <c r="G20" t="s">
        <v>678</v>
      </c>
      <c r="H20" t="s">
        <v>1420</v>
      </c>
      <c r="I20" t="s">
        <v>679</v>
      </c>
      <c r="J20" t="s">
        <v>512</v>
      </c>
      <c r="K20" t="s">
        <v>680</v>
      </c>
      <c r="L20" t="s">
        <v>681</v>
      </c>
      <c r="M20" t="s">
        <v>682</v>
      </c>
      <c r="N20" t="s">
        <v>550</v>
      </c>
      <c r="O20" t="s">
        <v>519</v>
      </c>
      <c r="P20" t="s">
        <v>1421</v>
      </c>
      <c r="Q20" t="s">
        <v>552</v>
      </c>
      <c r="R20" t="s">
        <v>519</v>
      </c>
      <c r="V20">
        <v>1</v>
      </c>
      <c r="W20">
        <v>0</v>
      </c>
      <c r="X20">
        <v>1</v>
      </c>
      <c r="Y20">
        <v>1</v>
      </c>
      <c r="Z20">
        <v>0</v>
      </c>
      <c r="AA20">
        <v>1</v>
      </c>
      <c r="AB20">
        <v>0</v>
      </c>
      <c r="AC20">
        <v>0</v>
      </c>
      <c r="AD20">
        <v>2</v>
      </c>
      <c r="AE20">
        <v>1</v>
      </c>
      <c r="AF20">
        <v>0</v>
      </c>
      <c r="AG20">
        <v>0</v>
      </c>
      <c r="AH20">
        <v>3</v>
      </c>
      <c r="AI20">
        <v>2</v>
      </c>
      <c r="AJ20">
        <v>0</v>
      </c>
      <c r="AK20">
        <v>0</v>
      </c>
      <c r="AL20">
        <v>1</v>
      </c>
      <c r="AM20">
        <v>1</v>
      </c>
      <c r="AN20">
        <v>1</v>
      </c>
      <c r="AO20">
        <v>0</v>
      </c>
      <c r="AP20">
        <v>0</v>
      </c>
      <c r="AQ20">
        <v>0</v>
      </c>
      <c r="AR20">
        <v>1</v>
      </c>
      <c r="AS20">
        <v>1</v>
      </c>
      <c r="AT20">
        <v>14</v>
      </c>
      <c r="AU20">
        <v>42</v>
      </c>
      <c r="AV20" t="s">
        <v>1374</v>
      </c>
      <c r="AW20">
        <v>42</v>
      </c>
      <c r="AX20" t="s">
        <v>618</v>
      </c>
      <c r="BE20">
        <v>296</v>
      </c>
      <c r="BF20" t="s">
        <v>1375</v>
      </c>
      <c r="BG20">
        <v>1</v>
      </c>
      <c r="BH20">
        <v>1</v>
      </c>
      <c r="BT20" t="s">
        <v>517</v>
      </c>
      <c r="BU20" t="s">
        <v>517</v>
      </c>
      <c r="BV20" t="s">
        <v>519</v>
      </c>
      <c r="BW20">
        <v>2</v>
      </c>
      <c r="BX20">
        <v>3</v>
      </c>
      <c r="BY20">
        <v>0</v>
      </c>
      <c r="BZ20">
        <v>16</v>
      </c>
      <c r="CA20">
        <v>8</v>
      </c>
      <c r="CB20" t="s">
        <v>520</v>
      </c>
      <c r="CC20">
        <v>1</v>
      </c>
      <c r="CD20" s="2"/>
      <c r="CE20" s="2"/>
      <c r="CF20" s="2">
        <v>0.70833333333333337</v>
      </c>
      <c r="CG20" s="2">
        <v>0.4375</v>
      </c>
      <c r="CH20" s="2"/>
      <c r="CI20" s="2"/>
      <c r="CJ20" t="s">
        <v>521</v>
      </c>
      <c r="CK20" t="s">
        <v>522</v>
      </c>
      <c r="CL20">
        <v>1</v>
      </c>
      <c r="CM20" s="2"/>
      <c r="CN20" s="2"/>
      <c r="CO20" s="2">
        <v>0.35416666666666669</v>
      </c>
      <c r="CP20" s="2">
        <v>0.71875</v>
      </c>
      <c r="CQ20" s="2"/>
      <c r="CR20" s="2"/>
      <c r="CS20" t="s">
        <v>1376</v>
      </c>
      <c r="CT20">
        <v>1128</v>
      </c>
      <c r="CU20">
        <v>945</v>
      </c>
      <c r="CV20">
        <v>1459</v>
      </c>
      <c r="CW20" t="s">
        <v>517</v>
      </c>
      <c r="CX20" t="s">
        <v>517</v>
      </c>
      <c r="CY20" t="s">
        <v>517</v>
      </c>
      <c r="CZ20" t="s">
        <v>517</v>
      </c>
      <c r="DA20" t="s">
        <v>519</v>
      </c>
      <c r="DB20" t="s">
        <v>517</v>
      </c>
      <c r="DC20">
        <v>0</v>
      </c>
      <c r="DD20">
        <v>79</v>
      </c>
      <c r="DE20">
        <v>0</v>
      </c>
      <c r="DF20">
        <v>3590</v>
      </c>
      <c r="DG20">
        <v>7259</v>
      </c>
      <c r="DH20">
        <v>0</v>
      </c>
      <c r="DI20">
        <v>1618</v>
      </c>
      <c r="DJ20">
        <v>489</v>
      </c>
      <c r="DK20">
        <v>5069.75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6</v>
      </c>
      <c r="DR20">
        <v>136</v>
      </c>
      <c r="DS20">
        <v>1093</v>
      </c>
      <c r="DT20">
        <v>0</v>
      </c>
      <c r="DU20">
        <v>13</v>
      </c>
      <c r="DV20">
        <v>0</v>
      </c>
      <c r="DW20">
        <v>7</v>
      </c>
      <c r="DX20">
        <v>12655</v>
      </c>
      <c r="DY20">
        <v>0</v>
      </c>
      <c r="DZ20">
        <v>41</v>
      </c>
      <c r="EA20">
        <v>0</v>
      </c>
      <c r="EB20">
        <v>4</v>
      </c>
      <c r="EC20">
        <v>0</v>
      </c>
      <c r="ED20">
        <v>1</v>
      </c>
      <c r="EE20">
        <v>490</v>
      </c>
      <c r="EF20">
        <v>13145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5</v>
      </c>
      <c r="EP20">
        <v>10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47200</v>
      </c>
      <c r="EZ20">
        <v>0.60217959377598285</v>
      </c>
      <c r="FA20">
        <v>1.8687888506156709</v>
      </c>
      <c r="FB20">
        <v>708</v>
      </c>
      <c r="FC20">
        <v>208</v>
      </c>
      <c r="FD20">
        <v>243</v>
      </c>
      <c r="FE20">
        <v>1118</v>
      </c>
      <c r="FF20">
        <v>344680</v>
      </c>
      <c r="FG20">
        <v>0.6</v>
      </c>
      <c r="FH20">
        <v>277851</v>
      </c>
      <c r="FI20">
        <v>0.7</v>
      </c>
      <c r="FJ20">
        <v>810865</v>
      </c>
      <c r="FK20">
        <v>0.8</v>
      </c>
      <c r="FL20">
        <v>1</v>
      </c>
      <c r="FM20">
        <v>2</v>
      </c>
      <c r="FN20">
        <v>1</v>
      </c>
      <c r="FO20" t="s">
        <v>517</v>
      </c>
      <c r="FP20" t="s">
        <v>517</v>
      </c>
      <c r="FQ20" t="s">
        <v>519</v>
      </c>
      <c r="FR20" t="s">
        <v>517</v>
      </c>
      <c r="FS20" t="s">
        <v>1379</v>
      </c>
      <c r="FT20">
        <v>98</v>
      </c>
      <c r="FU20">
        <v>665</v>
      </c>
      <c r="FV20">
        <v>82</v>
      </c>
      <c r="FW20">
        <v>534</v>
      </c>
      <c r="FX20">
        <v>1150</v>
      </c>
      <c r="FY20" t="s">
        <v>823</v>
      </c>
      <c r="FZ20">
        <v>368</v>
      </c>
      <c r="GA20" t="s">
        <v>519</v>
      </c>
      <c r="GB20">
        <v>7</v>
      </c>
      <c r="GC20" t="s">
        <v>519</v>
      </c>
      <c r="GD20" t="s">
        <v>519</v>
      </c>
      <c r="GE20" t="s">
        <v>519</v>
      </c>
      <c r="GF20" t="s">
        <v>519</v>
      </c>
      <c r="GG20" t="s">
        <v>519</v>
      </c>
      <c r="GH20">
        <v>1</v>
      </c>
      <c r="GI20" t="s">
        <v>519</v>
      </c>
      <c r="GJ20" t="s">
        <v>519</v>
      </c>
      <c r="GK20">
        <v>13</v>
      </c>
      <c r="GL20" t="s">
        <v>519</v>
      </c>
      <c r="GM20" t="s">
        <v>519</v>
      </c>
      <c r="GN20" t="s">
        <v>519</v>
      </c>
      <c r="GO20" t="s">
        <v>519</v>
      </c>
      <c r="GP20">
        <v>0</v>
      </c>
      <c r="GQ20">
        <v>4</v>
      </c>
      <c r="GR20">
        <v>6</v>
      </c>
      <c r="GS20" t="s">
        <v>561</v>
      </c>
      <c r="GT20">
        <v>9</v>
      </c>
      <c r="GU20" t="s">
        <v>561</v>
      </c>
      <c r="GV20">
        <v>4</v>
      </c>
      <c r="GW20">
        <v>2</v>
      </c>
      <c r="GX20">
        <v>5</v>
      </c>
      <c r="GY20">
        <v>3</v>
      </c>
      <c r="GZ20" t="s">
        <v>1422</v>
      </c>
      <c r="HA20">
        <v>4</v>
      </c>
      <c r="HB20">
        <v>1</v>
      </c>
      <c r="HC20">
        <v>7252</v>
      </c>
      <c r="HD20">
        <v>7252</v>
      </c>
      <c r="HE20">
        <v>136</v>
      </c>
      <c r="HF20">
        <v>237</v>
      </c>
      <c r="HG20">
        <v>5941</v>
      </c>
      <c r="HH20">
        <v>4251</v>
      </c>
      <c r="HI20">
        <v>2</v>
      </c>
      <c r="HJ20">
        <v>4</v>
      </c>
      <c r="HK20">
        <v>2</v>
      </c>
      <c r="HL20">
        <v>59</v>
      </c>
      <c r="HM20" t="s">
        <v>519</v>
      </c>
      <c r="HN20" t="s">
        <v>519</v>
      </c>
      <c r="HO20" t="s">
        <v>519</v>
      </c>
      <c r="HP20" t="s">
        <v>519</v>
      </c>
      <c r="HQ20">
        <v>11</v>
      </c>
      <c r="HR20" t="s">
        <v>519</v>
      </c>
      <c r="HS20">
        <v>754</v>
      </c>
      <c r="HT20" t="s">
        <v>519</v>
      </c>
      <c r="HU20" t="s">
        <v>519</v>
      </c>
      <c r="HV20" t="s">
        <v>519</v>
      </c>
      <c r="HW20" t="s">
        <v>519</v>
      </c>
      <c r="HX20" t="s">
        <v>519</v>
      </c>
      <c r="HY20" t="s">
        <v>519</v>
      </c>
      <c r="HZ20" t="s">
        <v>519</v>
      </c>
      <c r="IA20" t="s">
        <v>519</v>
      </c>
      <c r="IB20" t="s">
        <v>519</v>
      </c>
      <c r="IC20" t="s">
        <v>683</v>
      </c>
      <c r="ID20" t="s">
        <v>684</v>
      </c>
      <c r="IE20" s="94">
        <v>36647</v>
      </c>
      <c r="IF20" s="94">
        <v>40179</v>
      </c>
      <c r="IG20" t="s">
        <v>517</v>
      </c>
      <c r="IH20" t="s">
        <v>517</v>
      </c>
      <c r="II20" t="s">
        <v>517</v>
      </c>
      <c r="IJ20" t="s">
        <v>519</v>
      </c>
      <c r="IK20" t="s">
        <v>517</v>
      </c>
      <c r="IL20" t="s">
        <v>643</v>
      </c>
      <c r="IM20">
        <v>1</v>
      </c>
      <c r="IN20" t="s">
        <v>556</v>
      </c>
      <c r="IO20">
        <v>6</v>
      </c>
      <c r="IP20" t="s">
        <v>1423</v>
      </c>
      <c r="IQ20">
        <v>1</v>
      </c>
      <c r="IR20" t="s">
        <v>528</v>
      </c>
    </row>
    <row r="21" spans="1:252">
      <c r="A21">
        <v>18</v>
      </c>
      <c r="B21" t="s">
        <v>685</v>
      </c>
      <c r="C21" t="s">
        <v>686</v>
      </c>
      <c r="D21">
        <v>1035</v>
      </c>
      <c r="E21" t="s">
        <v>1424</v>
      </c>
      <c r="F21">
        <v>230</v>
      </c>
      <c r="G21" t="s">
        <v>687</v>
      </c>
      <c r="H21" t="s">
        <v>1425</v>
      </c>
      <c r="I21" t="s">
        <v>688</v>
      </c>
      <c r="J21" t="s">
        <v>512</v>
      </c>
      <c r="K21" t="s">
        <v>1426</v>
      </c>
      <c r="L21" t="s">
        <v>1427</v>
      </c>
      <c r="M21" t="s">
        <v>689</v>
      </c>
      <c r="N21" t="s">
        <v>550</v>
      </c>
      <c r="O21" t="s">
        <v>517</v>
      </c>
      <c r="P21" t="s">
        <v>690</v>
      </c>
      <c r="Q21" t="s">
        <v>552</v>
      </c>
      <c r="R21" t="s">
        <v>517</v>
      </c>
      <c r="V21">
        <v>1</v>
      </c>
      <c r="W21">
        <v>0</v>
      </c>
      <c r="X21">
        <v>1</v>
      </c>
      <c r="Y21">
        <v>0</v>
      </c>
      <c r="Z21">
        <v>1</v>
      </c>
      <c r="AA21">
        <v>2</v>
      </c>
      <c r="AB21">
        <v>0</v>
      </c>
      <c r="AC21">
        <v>0</v>
      </c>
      <c r="AD21">
        <v>1</v>
      </c>
      <c r="AE21">
        <v>2</v>
      </c>
      <c r="AF21">
        <v>0</v>
      </c>
      <c r="AG21">
        <v>0</v>
      </c>
      <c r="AH21">
        <v>3</v>
      </c>
      <c r="AI21">
        <v>1</v>
      </c>
      <c r="AJ21">
        <v>0</v>
      </c>
      <c r="AK21">
        <v>0</v>
      </c>
      <c r="AL21">
        <v>1</v>
      </c>
      <c r="AM21">
        <v>1</v>
      </c>
      <c r="AN21">
        <v>1</v>
      </c>
      <c r="AO21">
        <v>0</v>
      </c>
      <c r="AP21">
        <v>0</v>
      </c>
      <c r="AQ21">
        <v>1</v>
      </c>
      <c r="AR21">
        <v>5</v>
      </c>
      <c r="AS21">
        <v>7.5</v>
      </c>
      <c r="AW21">
        <v>66</v>
      </c>
      <c r="AX21" t="s">
        <v>1374</v>
      </c>
      <c r="AY21">
        <v>4</v>
      </c>
      <c r="AZ21">
        <v>6</v>
      </c>
      <c r="BA21" t="s">
        <v>1374</v>
      </c>
      <c r="BB21">
        <v>8</v>
      </c>
      <c r="BC21">
        <v>12</v>
      </c>
      <c r="BD21" t="s">
        <v>1374</v>
      </c>
      <c r="BE21">
        <v>96</v>
      </c>
      <c r="BF21" t="s">
        <v>1375</v>
      </c>
      <c r="BG21">
        <v>1</v>
      </c>
      <c r="BH21">
        <v>2</v>
      </c>
      <c r="BT21" t="s">
        <v>517</v>
      </c>
      <c r="BU21" t="s">
        <v>517</v>
      </c>
      <c r="BV21" t="s">
        <v>519</v>
      </c>
      <c r="BW21">
        <v>0</v>
      </c>
      <c r="BX21">
        <v>2</v>
      </c>
      <c r="BY21">
        <v>0</v>
      </c>
      <c r="BZ21">
        <v>27</v>
      </c>
      <c r="CA21">
        <v>0</v>
      </c>
      <c r="CB21" t="s">
        <v>720</v>
      </c>
      <c r="CC21">
        <v>1</v>
      </c>
      <c r="CD21" s="2">
        <v>0.91666666666666663</v>
      </c>
      <c r="CE21" s="2">
        <v>0.20833333333333334</v>
      </c>
      <c r="CF21" s="2">
        <v>0.71875</v>
      </c>
      <c r="CG21" s="2">
        <v>0.91666666666666663</v>
      </c>
      <c r="CH21" s="2">
        <v>0.20833333333333334</v>
      </c>
      <c r="CI21" s="2">
        <v>0.35416666666666669</v>
      </c>
      <c r="CJ21" t="s">
        <v>521</v>
      </c>
      <c r="CK21" t="s">
        <v>522</v>
      </c>
      <c r="CL21">
        <v>1</v>
      </c>
      <c r="CM21" s="2"/>
      <c r="CN21" s="2"/>
      <c r="CO21" s="2">
        <v>0.35416666666666669</v>
      </c>
      <c r="CP21" s="2">
        <v>0.71875</v>
      </c>
      <c r="CQ21" s="2"/>
      <c r="CR21" s="2"/>
      <c r="CS21" t="s">
        <v>1376</v>
      </c>
      <c r="CT21">
        <v>2079</v>
      </c>
      <c r="CU21">
        <v>2079</v>
      </c>
      <c r="CV21">
        <v>449</v>
      </c>
      <c r="CW21" t="s">
        <v>517</v>
      </c>
      <c r="CX21" t="s">
        <v>517</v>
      </c>
      <c r="CY21" t="s">
        <v>517</v>
      </c>
      <c r="CZ21" t="s">
        <v>517</v>
      </c>
      <c r="DA21" t="s">
        <v>519</v>
      </c>
      <c r="DB21" t="s">
        <v>517</v>
      </c>
      <c r="DC21">
        <v>147</v>
      </c>
      <c r="DD21">
        <v>39</v>
      </c>
      <c r="DE21">
        <v>6990</v>
      </c>
      <c r="DF21">
        <v>502</v>
      </c>
      <c r="DG21">
        <v>15170</v>
      </c>
      <c r="DH21">
        <v>3</v>
      </c>
      <c r="DI21">
        <v>73</v>
      </c>
      <c r="DJ21">
        <v>2046</v>
      </c>
      <c r="DK21">
        <v>7821.5</v>
      </c>
      <c r="DL21">
        <v>0</v>
      </c>
      <c r="DM21">
        <v>0</v>
      </c>
      <c r="DN21">
        <v>1</v>
      </c>
      <c r="DO21">
        <v>0</v>
      </c>
      <c r="DP21">
        <v>74</v>
      </c>
      <c r="DQ21">
        <v>126</v>
      </c>
      <c r="DR21">
        <v>1605</v>
      </c>
      <c r="DS21">
        <v>1067</v>
      </c>
      <c r="DT21">
        <v>393</v>
      </c>
      <c r="DU21">
        <v>400</v>
      </c>
      <c r="DV21">
        <v>55</v>
      </c>
      <c r="DW21">
        <v>74</v>
      </c>
      <c r="DX21">
        <v>42197</v>
      </c>
      <c r="DY21">
        <v>14</v>
      </c>
      <c r="DZ21">
        <v>2</v>
      </c>
      <c r="EA21">
        <v>0</v>
      </c>
      <c r="EB21">
        <v>0</v>
      </c>
      <c r="EC21">
        <v>0</v>
      </c>
      <c r="ED21">
        <v>0</v>
      </c>
      <c r="EE21">
        <v>160</v>
      </c>
      <c r="EF21">
        <v>42357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4</v>
      </c>
      <c r="EO21">
        <v>0</v>
      </c>
      <c r="EP21">
        <v>8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4</v>
      </c>
      <c r="EX21">
        <v>8</v>
      </c>
      <c r="EY21">
        <v>80957.5</v>
      </c>
      <c r="EZ21">
        <v>0.46703887263390459</v>
      </c>
      <c r="FA21">
        <v>1.6113831332975059</v>
      </c>
      <c r="FB21">
        <v>1330</v>
      </c>
      <c r="FC21">
        <v>470</v>
      </c>
      <c r="FD21">
        <v>500</v>
      </c>
      <c r="FE21">
        <v>1408</v>
      </c>
      <c r="FF21">
        <v>886734</v>
      </c>
      <c r="FG21">
        <v>0.70669999999999999</v>
      </c>
      <c r="FH21">
        <v>399043</v>
      </c>
      <c r="FI21">
        <v>0.81979999999999997</v>
      </c>
      <c r="FJ21">
        <v>695575</v>
      </c>
      <c r="FK21">
        <v>0.21260000000000001</v>
      </c>
      <c r="FL21">
        <v>3</v>
      </c>
      <c r="FM21">
        <v>1</v>
      </c>
      <c r="FN21">
        <v>1</v>
      </c>
      <c r="FO21" t="s">
        <v>517</v>
      </c>
      <c r="FP21" t="s">
        <v>517</v>
      </c>
      <c r="FQ21" t="s">
        <v>519</v>
      </c>
      <c r="FR21" t="s">
        <v>517</v>
      </c>
      <c r="FS21" t="s">
        <v>1379</v>
      </c>
      <c r="FT21">
        <v>39</v>
      </c>
      <c r="FU21">
        <v>664</v>
      </c>
      <c r="FV21">
        <v>33</v>
      </c>
      <c r="FW21">
        <v>768</v>
      </c>
      <c r="FX21">
        <v>1569</v>
      </c>
      <c r="FY21" t="s">
        <v>1428</v>
      </c>
      <c r="FZ21">
        <v>16</v>
      </c>
      <c r="GA21">
        <v>1</v>
      </c>
      <c r="GB21">
        <v>71</v>
      </c>
      <c r="GC21" t="s">
        <v>519</v>
      </c>
      <c r="GD21" t="s">
        <v>519</v>
      </c>
      <c r="GE21" t="s">
        <v>519</v>
      </c>
      <c r="GF21">
        <v>1</v>
      </c>
      <c r="GG21" t="s">
        <v>519</v>
      </c>
      <c r="GH21" t="s">
        <v>519</v>
      </c>
      <c r="GI21">
        <v>7</v>
      </c>
      <c r="GJ21" t="s">
        <v>519</v>
      </c>
      <c r="GK21">
        <v>25</v>
      </c>
      <c r="GL21" t="s">
        <v>519</v>
      </c>
      <c r="GM21">
        <v>7</v>
      </c>
      <c r="GN21">
        <v>6</v>
      </c>
      <c r="GO21" t="s">
        <v>1639</v>
      </c>
      <c r="GP21">
        <v>1</v>
      </c>
      <c r="GQ21" t="s">
        <v>1639</v>
      </c>
      <c r="GR21">
        <v>17</v>
      </c>
      <c r="GS21" t="s">
        <v>1640</v>
      </c>
      <c r="GT21">
        <v>31</v>
      </c>
      <c r="GU21" t="s">
        <v>524</v>
      </c>
      <c r="GV21">
        <v>5</v>
      </c>
      <c r="GW21">
        <v>3</v>
      </c>
      <c r="GX21">
        <v>5</v>
      </c>
      <c r="GY21">
        <v>11</v>
      </c>
      <c r="GZ21" t="s">
        <v>519</v>
      </c>
      <c r="HA21" t="s">
        <v>519</v>
      </c>
      <c r="HB21">
        <v>0</v>
      </c>
      <c r="HC21">
        <v>14503</v>
      </c>
      <c r="HD21">
        <v>14503</v>
      </c>
      <c r="HE21">
        <v>909</v>
      </c>
      <c r="HF21">
        <v>0</v>
      </c>
      <c r="HG21">
        <v>17542</v>
      </c>
      <c r="HH21">
        <v>5650</v>
      </c>
      <c r="HI21">
        <v>0</v>
      </c>
      <c r="HJ21">
        <v>6</v>
      </c>
      <c r="HK21">
        <v>2</v>
      </c>
      <c r="HL21">
        <v>427</v>
      </c>
      <c r="HM21" t="s">
        <v>519</v>
      </c>
      <c r="HN21" t="s">
        <v>519</v>
      </c>
      <c r="HO21" t="s">
        <v>519</v>
      </c>
      <c r="HP21" t="s">
        <v>519</v>
      </c>
      <c r="HQ21" t="s">
        <v>519</v>
      </c>
      <c r="HR21" t="s">
        <v>519</v>
      </c>
      <c r="HS21" t="s">
        <v>519</v>
      </c>
      <c r="HT21" t="s">
        <v>519</v>
      </c>
      <c r="HU21" t="s">
        <v>519</v>
      </c>
      <c r="HV21" t="s">
        <v>519</v>
      </c>
      <c r="HW21" t="s">
        <v>519</v>
      </c>
      <c r="HX21" t="s">
        <v>519</v>
      </c>
      <c r="HY21" t="s">
        <v>519</v>
      </c>
      <c r="HZ21" t="s">
        <v>519</v>
      </c>
      <c r="IA21" t="s">
        <v>519</v>
      </c>
      <c r="IB21" t="s">
        <v>519</v>
      </c>
      <c r="IC21" t="s">
        <v>574</v>
      </c>
      <c r="ID21" t="s">
        <v>1429</v>
      </c>
      <c r="IE21" s="94">
        <v>33298</v>
      </c>
      <c r="IF21" s="94">
        <v>40909</v>
      </c>
      <c r="IG21" t="s">
        <v>517</v>
      </c>
      <c r="IH21" t="s">
        <v>517</v>
      </c>
      <c r="II21" t="s">
        <v>517</v>
      </c>
      <c r="IJ21" t="s">
        <v>517</v>
      </c>
      <c r="IK21" t="s">
        <v>517</v>
      </c>
      <c r="IL21" t="s">
        <v>556</v>
      </c>
      <c r="IM21">
        <v>6</v>
      </c>
      <c r="IR21" t="s">
        <v>528</v>
      </c>
    </row>
    <row r="22" spans="1:252">
      <c r="A22">
        <v>19</v>
      </c>
      <c r="B22" t="s">
        <v>691</v>
      </c>
      <c r="C22" t="s">
        <v>692</v>
      </c>
      <c r="D22">
        <v>685</v>
      </c>
      <c r="E22" t="s">
        <v>545</v>
      </c>
      <c r="F22">
        <v>274.5</v>
      </c>
      <c r="G22" t="s">
        <v>694</v>
      </c>
      <c r="H22" t="s">
        <v>693</v>
      </c>
      <c r="I22" t="s">
        <v>695</v>
      </c>
      <c r="J22" t="s">
        <v>512</v>
      </c>
      <c r="K22" t="s">
        <v>1430</v>
      </c>
      <c r="L22" t="s">
        <v>696</v>
      </c>
      <c r="M22" t="s">
        <v>697</v>
      </c>
      <c r="N22" t="s">
        <v>552</v>
      </c>
      <c r="O22" t="s">
        <v>517</v>
      </c>
      <c r="P22" t="s">
        <v>1431</v>
      </c>
      <c r="Q22" t="s">
        <v>518</v>
      </c>
      <c r="R22" t="s">
        <v>517</v>
      </c>
      <c r="V22">
        <v>0</v>
      </c>
      <c r="W22">
        <v>0</v>
      </c>
      <c r="X22">
        <v>1</v>
      </c>
      <c r="Y22">
        <v>1</v>
      </c>
      <c r="Z22">
        <v>0</v>
      </c>
      <c r="AA22">
        <v>2</v>
      </c>
      <c r="AB22">
        <v>0</v>
      </c>
      <c r="AC22">
        <v>0</v>
      </c>
      <c r="AD22">
        <v>1</v>
      </c>
      <c r="AE22">
        <v>2</v>
      </c>
      <c r="AF22">
        <v>2</v>
      </c>
      <c r="AG22">
        <v>1.5</v>
      </c>
      <c r="AH22">
        <v>6.5</v>
      </c>
      <c r="AI22">
        <v>3</v>
      </c>
      <c r="AJ22">
        <v>0</v>
      </c>
      <c r="AK22">
        <v>0</v>
      </c>
      <c r="AL22">
        <v>0.75</v>
      </c>
      <c r="AM22">
        <v>0.75</v>
      </c>
      <c r="AN22">
        <v>1</v>
      </c>
      <c r="AO22">
        <v>0</v>
      </c>
      <c r="AP22">
        <v>1</v>
      </c>
      <c r="AQ22">
        <v>1</v>
      </c>
      <c r="AT22">
        <v>24</v>
      </c>
      <c r="AU22">
        <v>24</v>
      </c>
      <c r="AV22" t="s">
        <v>1374</v>
      </c>
      <c r="AW22">
        <v>48</v>
      </c>
      <c r="AX22" t="s">
        <v>1375</v>
      </c>
      <c r="BE22">
        <v>40</v>
      </c>
      <c r="BF22" t="s">
        <v>1375</v>
      </c>
      <c r="BG22">
        <v>1</v>
      </c>
      <c r="BH22">
        <v>2</v>
      </c>
      <c r="BL22">
        <v>2</v>
      </c>
      <c r="BM22" t="s">
        <v>1375</v>
      </c>
      <c r="BT22" t="s">
        <v>517</v>
      </c>
      <c r="BU22" t="s">
        <v>517</v>
      </c>
      <c r="BV22" t="s">
        <v>519</v>
      </c>
      <c r="BW22">
        <v>2</v>
      </c>
      <c r="BX22">
        <v>3</v>
      </c>
      <c r="BY22">
        <v>2</v>
      </c>
      <c r="BZ22">
        <v>21</v>
      </c>
      <c r="CA22">
        <v>11</v>
      </c>
      <c r="CB22" t="s">
        <v>553</v>
      </c>
      <c r="CC22">
        <v>1</v>
      </c>
      <c r="CD22" s="2">
        <v>0.91666666666666663</v>
      </c>
      <c r="CE22" s="2">
        <v>0.21875</v>
      </c>
      <c r="CF22" s="2">
        <v>0.71875</v>
      </c>
      <c r="CG22" s="2">
        <v>0.91666666666666663</v>
      </c>
      <c r="CH22" s="2">
        <v>0.21875</v>
      </c>
      <c r="CI22" s="2">
        <v>0.35416666666666669</v>
      </c>
      <c r="CJ22" t="s">
        <v>521</v>
      </c>
      <c r="CK22" t="s">
        <v>522</v>
      </c>
      <c r="CL22">
        <v>1</v>
      </c>
      <c r="CM22" s="2"/>
      <c r="CN22" s="2"/>
      <c r="CO22" s="2">
        <v>0.35416666666666669</v>
      </c>
      <c r="CP22" s="2">
        <v>0.71875</v>
      </c>
      <c r="CQ22" s="2"/>
      <c r="CR22" s="2"/>
      <c r="CS22" t="s">
        <v>1376</v>
      </c>
      <c r="CT22">
        <v>286</v>
      </c>
      <c r="CU22">
        <v>0</v>
      </c>
      <c r="CV22">
        <v>1820</v>
      </c>
      <c r="CW22" t="s">
        <v>517</v>
      </c>
      <c r="CX22" t="s">
        <v>517</v>
      </c>
      <c r="CY22" t="s">
        <v>517</v>
      </c>
      <c r="CZ22" t="s">
        <v>517</v>
      </c>
      <c r="DA22" t="s">
        <v>519</v>
      </c>
      <c r="DB22" t="s">
        <v>517</v>
      </c>
      <c r="DC22">
        <v>10</v>
      </c>
      <c r="DD22">
        <v>39</v>
      </c>
      <c r="DE22">
        <v>2526</v>
      </c>
      <c r="DF22">
        <v>2180</v>
      </c>
      <c r="DG22">
        <v>9461</v>
      </c>
      <c r="DH22">
        <v>218</v>
      </c>
      <c r="DI22">
        <v>3445</v>
      </c>
      <c r="DJ22">
        <v>387</v>
      </c>
      <c r="DK22">
        <v>8559.25</v>
      </c>
      <c r="DL22">
        <v>0</v>
      </c>
      <c r="DM22">
        <v>1</v>
      </c>
      <c r="DN22">
        <v>0</v>
      </c>
      <c r="DO22">
        <v>0</v>
      </c>
      <c r="DP22">
        <v>0</v>
      </c>
      <c r="DQ22">
        <v>13</v>
      </c>
      <c r="DR22">
        <v>0</v>
      </c>
      <c r="DS22">
        <v>2327</v>
      </c>
      <c r="DT22">
        <v>0</v>
      </c>
      <c r="DU22">
        <v>44</v>
      </c>
      <c r="DV22">
        <v>0</v>
      </c>
      <c r="DW22">
        <v>40</v>
      </c>
      <c r="DX22">
        <v>24796</v>
      </c>
      <c r="DY22">
        <v>0</v>
      </c>
      <c r="DZ22">
        <v>23</v>
      </c>
      <c r="EA22">
        <v>0</v>
      </c>
      <c r="EB22">
        <v>0</v>
      </c>
      <c r="EC22">
        <v>0</v>
      </c>
      <c r="ED22">
        <v>0</v>
      </c>
      <c r="EE22">
        <v>230</v>
      </c>
      <c r="EF22">
        <v>25026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5</v>
      </c>
      <c r="EO22">
        <v>2</v>
      </c>
      <c r="EP22">
        <v>14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78710</v>
      </c>
      <c r="EZ22">
        <v>0.81238135914958243</v>
      </c>
      <c r="FA22">
        <v>2.4901923563654771</v>
      </c>
      <c r="FB22">
        <v>839</v>
      </c>
      <c r="FC22">
        <v>327</v>
      </c>
      <c r="FD22">
        <v>378</v>
      </c>
      <c r="FE22">
        <v>1196</v>
      </c>
      <c r="FF22">
        <v>738973</v>
      </c>
      <c r="FG22">
        <v>0.9</v>
      </c>
      <c r="FH22">
        <v>1034576</v>
      </c>
      <c r="FI22">
        <v>1.5</v>
      </c>
      <c r="FJ22">
        <v>1313590</v>
      </c>
      <c r="FK22">
        <v>0.7</v>
      </c>
      <c r="FL22">
        <v>3</v>
      </c>
      <c r="FM22">
        <v>2</v>
      </c>
      <c r="FN22">
        <v>1</v>
      </c>
      <c r="FO22" t="s">
        <v>517</v>
      </c>
      <c r="FP22" t="s">
        <v>517</v>
      </c>
      <c r="FQ22" t="s">
        <v>698</v>
      </c>
      <c r="FR22" t="s">
        <v>517</v>
      </c>
      <c r="FS22" t="s">
        <v>1379</v>
      </c>
      <c r="FT22">
        <v>607</v>
      </c>
      <c r="FU22">
        <v>4</v>
      </c>
      <c r="FV22">
        <v>5</v>
      </c>
      <c r="FW22">
        <v>528</v>
      </c>
      <c r="FX22">
        <v>1061</v>
      </c>
      <c r="FY22" t="s">
        <v>519</v>
      </c>
      <c r="GA22">
        <v>42</v>
      </c>
      <c r="GB22">
        <v>57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14</v>
      </c>
      <c r="GJ22">
        <v>0</v>
      </c>
      <c r="GK22">
        <v>12</v>
      </c>
      <c r="GL22">
        <v>0</v>
      </c>
      <c r="GM22">
        <v>0</v>
      </c>
      <c r="GN22">
        <v>0</v>
      </c>
      <c r="GO22" t="s">
        <v>599</v>
      </c>
      <c r="GP22">
        <v>1</v>
      </c>
      <c r="GQ22" t="s">
        <v>761</v>
      </c>
      <c r="GR22">
        <v>8</v>
      </c>
      <c r="GS22" t="s">
        <v>561</v>
      </c>
      <c r="GT22">
        <v>7</v>
      </c>
      <c r="GU22" t="s">
        <v>959</v>
      </c>
      <c r="GV22">
        <v>3</v>
      </c>
      <c r="GW22">
        <v>2</v>
      </c>
      <c r="GX22" t="s">
        <v>1153</v>
      </c>
      <c r="GY22">
        <v>1</v>
      </c>
      <c r="GZ22" t="s">
        <v>700</v>
      </c>
      <c r="HA22" t="s">
        <v>816</v>
      </c>
      <c r="HB22">
        <v>0</v>
      </c>
      <c r="HC22">
        <v>5325</v>
      </c>
      <c r="HD22">
        <v>5325</v>
      </c>
      <c r="HE22">
        <v>67</v>
      </c>
      <c r="HF22">
        <v>84</v>
      </c>
      <c r="HG22">
        <v>7640</v>
      </c>
      <c r="HH22">
        <v>5643</v>
      </c>
      <c r="HI22">
        <v>0</v>
      </c>
      <c r="HJ22">
        <v>10</v>
      </c>
      <c r="HK22">
        <v>10</v>
      </c>
      <c r="HL22">
        <v>0</v>
      </c>
      <c r="HM22">
        <v>0</v>
      </c>
      <c r="HN22">
        <v>82</v>
      </c>
      <c r="HO22">
        <v>77</v>
      </c>
      <c r="HP22">
        <v>0</v>
      </c>
      <c r="HQ22">
        <v>28</v>
      </c>
      <c r="HR22">
        <v>0</v>
      </c>
      <c r="HS22">
        <v>772</v>
      </c>
      <c r="HT22">
        <v>871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0</v>
      </c>
      <c r="IC22" t="s">
        <v>702</v>
      </c>
      <c r="ID22" t="s">
        <v>703</v>
      </c>
      <c r="IE22" s="94">
        <v>34790</v>
      </c>
      <c r="IF22" s="94">
        <v>38353</v>
      </c>
      <c r="IG22" t="s">
        <v>517</v>
      </c>
      <c r="IH22" t="s">
        <v>517</v>
      </c>
      <c r="II22" t="s">
        <v>517</v>
      </c>
      <c r="IJ22" t="s">
        <v>519</v>
      </c>
      <c r="IK22" t="s">
        <v>519</v>
      </c>
      <c r="IL22" t="s">
        <v>556</v>
      </c>
      <c r="IM22">
        <v>6</v>
      </c>
      <c r="IR22" t="s">
        <v>528</v>
      </c>
    </row>
    <row r="23" spans="1:252">
      <c r="A23">
        <v>20</v>
      </c>
      <c r="B23" t="s">
        <v>704</v>
      </c>
      <c r="C23" t="s">
        <v>705</v>
      </c>
      <c r="D23">
        <v>1182</v>
      </c>
      <c r="E23" t="s">
        <v>663</v>
      </c>
      <c r="F23">
        <v>525</v>
      </c>
      <c r="G23" t="s">
        <v>707</v>
      </c>
      <c r="H23" t="s">
        <v>706</v>
      </c>
      <c r="I23" t="s">
        <v>708</v>
      </c>
      <c r="J23" t="s">
        <v>512</v>
      </c>
      <c r="K23" t="s">
        <v>709</v>
      </c>
      <c r="L23" t="s">
        <v>710</v>
      </c>
      <c r="M23" t="s">
        <v>711</v>
      </c>
      <c r="N23" t="s">
        <v>550</v>
      </c>
      <c r="O23" t="s">
        <v>517</v>
      </c>
      <c r="P23" t="s">
        <v>712</v>
      </c>
      <c r="Q23" t="s">
        <v>518</v>
      </c>
      <c r="R23" t="s">
        <v>517</v>
      </c>
      <c r="V23">
        <v>1</v>
      </c>
      <c r="W23">
        <v>0</v>
      </c>
      <c r="X23">
        <v>0</v>
      </c>
      <c r="Y23">
        <v>2</v>
      </c>
      <c r="Z23">
        <v>0</v>
      </c>
      <c r="AA23">
        <v>1</v>
      </c>
      <c r="AB23">
        <v>0</v>
      </c>
      <c r="AC23">
        <v>0</v>
      </c>
      <c r="AD23">
        <v>2</v>
      </c>
      <c r="AE23">
        <v>2</v>
      </c>
      <c r="AF23">
        <v>0</v>
      </c>
      <c r="AG23">
        <v>2</v>
      </c>
      <c r="AH23">
        <v>6</v>
      </c>
      <c r="AI23">
        <v>2</v>
      </c>
      <c r="AJ23">
        <v>0</v>
      </c>
      <c r="AK23">
        <v>0</v>
      </c>
      <c r="AL23">
        <v>0.25</v>
      </c>
      <c r="AM23">
        <v>0.25</v>
      </c>
      <c r="AN23">
        <v>0</v>
      </c>
      <c r="AO23">
        <v>0</v>
      </c>
      <c r="AP23">
        <v>0</v>
      </c>
      <c r="AQ23">
        <v>0</v>
      </c>
      <c r="AR23">
        <v>2</v>
      </c>
      <c r="AS23">
        <v>7.5</v>
      </c>
      <c r="AT23">
        <v>20</v>
      </c>
      <c r="AU23">
        <v>20</v>
      </c>
      <c r="AV23" t="s">
        <v>1374</v>
      </c>
      <c r="AW23">
        <v>86</v>
      </c>
      <c r="AX23" t="s">
        <v>1378</v>
      </c>
      <c r="AY23">
        <v>4</v>
      </c>
      <c r="AZ23">
        <v>15</v>
      </c>
      <c r="BA23" t="s">
        <v>1375</v>
      </c>
      <c r="BE23">
        <v>168</v>
      </c>
      <c r="BF23" t="s">
        <v>1375</v>
      </c>
      <c r="BG23">
        <v>1</v>
      </c>
      <c r="BH23">
        <v>1</v>
      </c>
      <c r="BQ23">
        <v>1</v>
      </c>
      <c r="BR23">
        <v>3</v>
      </c>
      <c r="BS23" t="s">
        <v>1375</v>
      </c>
      <c r="BT23" t="s">
        <v>517</v>
      </c>
      <c r="BU23" t="s">
        <v>517</v>
      </c>
      <c r="BV23" t="s">
        <v>519</v>
      </c>
      <c r="BW23">
        <v>2</v>
      </c>
      <c r="BX23">
        <v>3</v>
      </c>
      <c r="BY23">
        <v>0</v>
      </c>
      <c r="BZ23">
        <v>23</v>
      </c>
      <c r="CA23">
        <v>0</v>
      </c>
      <c r="CB23" t="s">
        <v>553</v>
      </c>
      <c r="CC23">
        <v>1</v>
      </c>
      <c r="CD23" s="2">
        <v>0</v>
      </c>
      <c r="CE23" s="2">
        <v>0.29166666666666669</v>
      </c>
      <c r="CF23" s="2">
        <v>0.71875</v>
      </c>
      <c r="CG23" s="2">
        <v>0.35416666666666669</v>
      </c>
      <c r="CH23" s="2"/>
      <c r="CI23" s="2"/>
      <c r="CJ23" t="s">
        <v>521</v>
      </c>
      <c r="CK23" t="s">
        <v>522</v>
      </c>
      <c r="CL23">
        <v>1</v>
      </c>
      <c r="CM23" s="2"/>
      <c r="CN23" s="2"/>
      <c r="CO23" s="2">
        <v>0.35416666666666669</v>
      </c>
      <c r="CP23" s="2">
        <v>0.71875</v>
      </c>
      <c r="CQ23" s="2"/>
      <c r="CR23" s="2"/>
      <c r="CT23">
        <v>1049</v>
      </c>
      <c r="CU23">
        <v>0</v>
      </c>
      <c r="CV23">
        <v>2368</v>
      </c>
      <c r="CW23" t="s">
        <v>517</v>
      </c>
      <c r="CX23" t="s">
        <v>517</v>
      </c>
      <c r="CY23" t="s">
        <v>517</v>
      </c>
      <c r="CZ23" t="s">
        <v>519</v>
      </c>
      <c r="DA23" t="s">
        <v>519</v>
      </c>
      <c r="DB23" t="s">
        <v>517</v>
      </c>
      <c r="DC23">
        <v>50</v>
      </c>
      <c r="DD23">
        <v>80</v>
      </c>
      <c r="DE23">
        <v>4292</v>
      </c>
      <c r="DF23">
        <v>3678</v>
      </c>
      <c r="DG23">
        <v>16070</v>
      </c>
      <c r="DH23">
        <v>34</v>
      </c>
      <c r="DI23">
        <v>5792</v>
      </c>
      <c r="DJ23">
        <v>3542</v>
      </c>
      <c r="DK23">
        <v>24900.5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22</v>
      </c>
      <c r="DR23">
        <v>0</v>
      </c>
      <c r="DS23">
        <v>2665</v>
      </c>
      <c r="DT23">
        <v>0</v>
      </c>
      <c r="DU23">
        <v>1076</v>
      </c>
      <c r="DV23">
        <v>0</v>
      </c>
      <c r="DW23">
        <v>213</v>
      </c>
      <c r="DX23">
        <v>47160</v>
      </c>
      <c r="DY23">
        <v>0</v>
      </c>
      <c r="DZ23">
        <v>41</v>
      </c>
      <c r="EA23">
        <v>0</v>
      </c>
      <c r="EB23">
        <v>51</v>
      </c>
      <c r="EC23">
        <v>0</v>
      </c>
      <c r="ED23">
        <v>87</v>
      </c>
      <c r="EE23">
        <v>2915</v>
      </c>
      <c r="EF23">
        <v>50075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1</v>
      </c>
      <c r="EP23">
        <v>2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26</v>
      </c>
      <c r="EX23">
        <v>52</v>
      </c>
      <c r="EY23">
        <v>218452</v>
      </c>
      <c r="EZ23">
        <v>1.4896207226609237</v>
      </c>
      <c r="FA23">
        <v>4.3561458084071143</v>
      </c>
      <c r="FB23">
        <v>1199</v>
      </c>
      <c r="FC23">
        <v>490</v>
      </c>
      <c r="FD23">
        <v>464</v>
      </c>
      <c r="FE23">
        <v>1301</v>
      </c>
      <c r="FF23">
        <v>164389</v>
      </c>
      <c r="FG23">
        <v>1.3</v>
      </c>
      <c r="FH23">
        <v>1293477</v>
      </c>
      <c r="FI23">
        <v>0.68</v>
      </c>
      <c r="FJ23">
        <v>3260031</v>
      </c>
      <c r="FK23">
        <v>0.75</v>
      </c>
      <c r="FL23">
        <v>4</v>
      </c>
      <c r="FM23">
        <v>1</v>
      </c>
      <c r="FN23">
        <v>1</v>
      </c>
      <c r="FO23" t="s">
        <v>517</v>
      </c>
      <c r="FP23" t="s">
        <v>519</v>
      </c>
      <c r="FQ23" t="s">
        <v>519</v>
      </c>
      <c r="FT23">
        <v>4</v>
      </c>
      <c r="FU23">
        <v>398</v>
      </c>
      <c r="FV23">
        <v>4</v>
      </c>
      <c r="FW23">
        <v>320</v>
      </c>
      <c r="FX23">
        <v>644</v>
      </c>
      <c r="FY23" t="s">
        <v>519</v>
      </c>
      <c r="GA23">
        <v>62</v>
      </c>
      <c r="GB23">
        <v>308</v>
      </c>
      <c r="GC23" t="s">
        <v>519</v>
      </c>
      <c r="GD23" t="s">
        <v>519</v>
      </c>
      <c r="GE23" t="s">
        <v>519</v>
      </c>
      <c r="GF23" t="s">
        <v>519</v>
      </c>
      <c r="GG23" t="s">
        <v>519</v>
      </c>
      <c r="GH23" t="s">
        <v>519</v>
      </c>
      <c r="GI23">
        <v>1</v>
      </c>
      <c r="GJ23" t="s">
        <v>519</v>
      </c>
      <c r="GK23">
        <v>68</v>
      </c>
      <c r="GL23" t="s">
        <v>519</v>
      </c>
      <c r="GM23">
        <v>1</v>
      </c>
      <c r="GN23">
        <v>5</v>
      </c>
      <c r="GO23" t="s">
        <v>519</v>
      </c>
      <c r="GP23">
        <v>0</v>
      </c>
      <c r="GQ23" t="s">
        <v>519</v>
      </c>
      <c r="GR23">
        <v>0</v>
      </c>
      <c r="GS23" t="s">
        <v>599</v>
      </c>
      <c r="GT23">
        <v>66</v>
      </c>
      <c r="GU23" t="s">
        <v>1153</v>
      </c>
      <c r="GV23">
        <v>2</v>
      </c>
      <c r="GW23">
        <v>1</v>
      </c>
      <c r="GX23" t="s">
        <v>1153</v>
      </c>
      <c r="GY23">
        <v>17</v>
      </c>
      <c r="GZ23" t="s">
        <v>609</v>
      </c>
      <c r="HA23" t="s">
        <v>523</v>
      </c>
      <c r="HB23">
        <v>1</v>
      </c>
      <c r="HC23">
        <v>15132</v>
      </c>
      <c r="HD23">
        <v>15132</v>
      </c>
      <c r="HE23">
        <v>2079</v>
      </c>
      <c r="HF23" t="s">
        <v>519</v>
      </c>
      <c r="HG23">
        <v>7338</v>
      </c>
      <c r="HH23">
        <v>10977</v>
      </c>
      <c r="HI23">
        <v>3</v>
      </c>
      <c r="HJ23">
        <v>3</v>
      </c>
      <c r="HK23">
        <v>3</v>
      </c>
      <c r="HL23">
        <v>110</v>
      </c>
      <c r="HM23">
        <v>0</v>
      </c>
      <c r="HN23">
        <v>334</v>
      </c>
      <c r="HO23">
        <v>334</v>
      </c>
      <c r="HP23">
        <v>0</v>
      </c>
      <c r="HQ23">
        <v>123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0</v>
      </c>
      <c r="IC23" t="s">
        <v>713</v>
      </c>
      <c r="ID23" t="s">
        <v>620</v>
      </c>
      <c r="IE23" s="94">
        <v>36465</v>
      </c>
      <c r="IF23" s="94">
        <v>40544</v>
      </c>
      <c r="IG23" t="s">
        <v>517</v>
      </c>
      <c r="IH23" t="s">
        <v>517</v>
      </c>
      <c r="II23" t="s">
        <v>517</v>
      </c>
      <c r="IJ23" t="s">
        <v>517</v>
      </c>
      <c r="IK23" t="s">
        <v>517</v>
      </c>
      <c r="IL23" t="s">
        <v>556</v>
      </c>
      <c r="IM23">
        <v>4</v>
      </c>
      <c r="IR23" t="s">
        <v>528</v>
      </c>
    </row>
    <row r="24" spans="1:252">
      <c r="A24">
        <v>21</v>
      </c>
      <c r="B24" t="s">
        <v>714</v>
      </c>
      <c r="C24" t="s">
        <v>715</v>
      </c>
      <c r="D24">
        <v>1076</v>
      </c>
      <c r="E24" t="s">
        <v>545</v>
      </c>
      <c r="F24">
        <v>308</v>
      </c>
      <c r="G24" t="s">
        <v>717</v>
      </c>
      <c r="H24" t="s">
        <v>716</v>
      </c>
      <c r="I24" t="s">
        <v>718</v>
      </c>
      <c r="J24" t="s">
        <v>512</v>
      </c>
      <c r="K24" t="s">
        <v>1432</v>
      </c>
      <c r="L24" t="s">
        <v>719</v>
      </c>
      <c r="M24" t="s">
        <v>1433</v>
      </c>
      <c r="N24" t="s">
        <v>552</v>
      </c>
      <c r="O24" t="s">
        <v>517</v>
      </c>
      <c r="P24" t="s">
        <v>1432</v>
      </c>
      <c r="Q24" t="s">
        <v>1434</v>
      </c>
      <c r="V24">
        <v>0</v>
      </c>
      <c r="W24">
        <v>0</v>
      </c>
      <c r="X24">
        <v>1</v>
      </c>
      <c r="Y24">
        <v>0</v>
      </c>
      <c r="Z24">
        <v>0</v>
      </c>
      <c r="AA24">
        <v>1</v>
      </c>
      <c r="AB24">
        <v>0</v>
      </c>
      <c r="AC24">
        <v>0</v>
      </c>
      <c r="AD24">
        <v>1</v>
      </c>
      <c r="AE24">
        <v>7</v>
      </c>
      <c r="AF24">
        <v>0</v>
      </c>
      <c r="AG24">
        <v>0</v>
      </c>
      <c r="AH24">
        <v>8</v>
      </c>
      <c r="AI24">
        <v>4</v>
      </c>
      <c r="AJ24">
        <v>0</v>
      </c>
      <c r="AK24">
        <v>0</v>
      </c>
      <c r="AL24">
        <v>0.5</v>
      </c>
      <c r="AM24">
        <v>0.5</v>
      </c>
      <c r="AN24">
        <v>0</v>
      </c>
      <c r="AO24">
        <v>0</v>
      </c>
      <c r="AP24">
        <v>0</v>
      </c>
      <c r="AQ24">
        <v>0</v>
      </c>
      <c r="AR24">
        <v>2</v>
      </c>
      <c r="AS24">
        <v>2</v>
      </c>
      <c r="AT24">
        <v>14</v>
      </c>
      <c r="AU24">
        <v>42</v>
      </c>
      <c r="AV24" t="s">
        <v>1374</v>
      </c>
      <c r="AW24">
        <v>154</v>
      </c>
      <c r="AX24" t="s">
        <v>1374</v>
      </c>
      <c r="AY24">
        <v>4</v>
      </c>
      <c r="AZ24">
        <v>16</v>
      </c>
      <c r="BA24" t="s">
        <v>1375</v>
      </c>
      <c r="BB24">
        <v>11</v>
      </c>
      <c r="BC24">
        <v>66</v>
      </c>
      <c r="BD24" t="s">
        <v>1375</v>
      </c>
      <c r="BE24">
        <v>99</v>
      </c>
      <c r="BF24" t="s">
        <v>1375</v>
      </c>
      <c r="BG24">
        <v>1</v>
      </c>
      <c r="BH24">
        <v>1</v>
      </c>
      <c r="BT24" t="s">
        <v>517</v>
      </c>
      <c r="BU24" t="s">
        <v>517</v>
      </c>
      <c r="BV24" t="s">
        <v>519</v>
      </c>
      <c r="BW24">
        <v>4</v>
      </c>
      <c r="BX24">
        <v>8</v>
      </c>
      <c r="BY24">
        <v>0</v>
      </c>
      <c r="BZ24">
        <v>0</v>
      </c>
      <c r="CA24">
        <v>0</v>
      </c>
      <c r="CB24" t="s">
        <v>720</v>
      </c>
      <c r="CC24">
        <v>1</v>
      </c>
      <c r="CD24" s="2"/>
      <c r="CE24" s="2"/>
      <c r="CF24" s="2">
        <v>0.55208333333333337</v>
      </c>
      <c r="CG24" s="2">
        <v>0.35416666666666669</v>
      </c>
      <c r="CH24" s="2">
        <v>0.71875</v>
      </c>
      <c r="CI24" s="2">
        <v>0.35416666666666669</v>
      </c>
      <c r="CJ24" t="s">
        <v>521</v>
      </c>
      <c r="CK24" t="s">
        <v>540</v>
      </c>
      <c r="CM24" s="2">
        <v>0.35416666666666669</v>
      </c>
      <c r="CN24" s="2">
        <v>0.35416666666666669</v>
      </c>
      <c r="CO24" s="2"/>
      <c r="CP24" s="2"/>
      <c r="CQ24" s="2"/>
      <c r="CR24" s="2"/>
      <c r="CT24">
        <v>1375</v>
      </c>
      <c r="CU24">
        <v>1054</v>
      </c>
      <c r="CV24">
        <v>3936</v>
      </c>
      <c r="CW24" t="s">
        <v>517</v>
      </c>
      <c r="CX24" t="s">
        <v>517</v>
      </c>
      <c r="CY24" t="s">
        <v>517</v>
      </c>
      <c r="CZ24" t="s">
        <v>517</v>
      </c>
      <c r="DA24" t="s">
        <v>519</v>
      </c>
      <c r="DB24" t="s">
        <v>517</v>
      </c>
      <c r="DC24">
        <v>196</v>
      </c>
      <c r="DD24">
        <v>6</v>
      </c>
      <c r="DE24">
        <v>8874</v>
      </c>
      <c r="DF24">
        <v>900</v>
      </c>
      <c r="DG24">
        <v>19750</v>
      </c>
      <c r="DH24">
        <v>68</v>
      </c>
      <c r="DI24">
        <v>4883</v>
      </c>
      <c r="DJ24">
        <v>770</v>
      </c>
      <c r="DK24">
        <v>12721.5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74</v>
      </c>
      <c r="DR24">
        <v>0</v>
      </c>
      <c r="DS24">
        <v>3115</v>
      </c>
      <c r="DT24">
        <v>0</v>
      </c>
      <c r="DU24">
        <v>114</v>
      </c>
      <c r="DV24">
        <v>0</v>
      </c>
      <c r="DW24">
        <v>1163</v>
      </c>
      <c r="DX24">
        <v>56490</v>
      </c>
      <c r="DY24">
        <v>0</v>
      </c>
      <c r="DZ24">
        <v>349</v>
      </c>
      <c r="EA24">
        <v>0</v>
      </c>
      <c r="EB24">
        <v>57</v>
      </c>
      <c r="EC24">
        <v>0</v>
      </c>
      <c r="ED24">
        <v>66</v>
      </c>
      <c r="EE24">
        <v>5665</v>
      </c>
      <c r="EF24">
        <v>62155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3</v>
      </c>
      <c r="EO24">
        <v>2</v>
      </c>
      <c r="EP24">
        <v>10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117100</v>
      </c>
      <c r="EZ24">
        <v>0.61166939128762376</v>
      </c>
      <c r="FA24">
        <v>1.8767830240087189</v>
      </c>
      <c r="FB24">
        <v>1329</v>
      </c>
      <c r="FC24">
        <v>537</v>
      </c>
      <c r="FD24">
        <v>625</v>
      </c>
      <c r="FE24">
        <v>1667</v>
      </c>
      <c r="FF24">
        <v>694260</v>
      </c>
      <c r="FG24">
        <v>0.43</v>
      </c>
      <c r="FH24">
        <v>558088</v>
      </c>
      <c r="FI24">
        <v>0.54</v>
      </c>
      <c r="FJ24">
        <v>231793</v>
      </c>
      <c r="FK24">
        <v>0.05</v>
      </c>
      <c r="FL24">
        <v>1</v>
      </c>
      <c r="FM24">
        <v>1</v>
      </c>
      <c r="FN24">
        <v>1</v>
      </c>
      <c r="FO24" t="s">
        <v>517</v>
      </c>
      <c r="FP24" t="s">
        <v>519</v>
      </c>
      <c r="FQ24" t="s">
        <v>519</v>
      </c>
      <c r="FR24" t="s">
        <v>517</v>
      </c>
      <c r="FS24" t="s">
        <v>1379</v>
      </c>
      <c r="FT24">
        <v>33</v>
      </c>
      <c r="FU24">
        <v>606</v>
      </c>
      <c r="FV24">
        <v>36</v>
      </c>
      <c r="FW24">
        <v>501</v>
      </c>
      <c r="FX24">
        <v>1038</v>
      </c>
      <c r="FY24" t="s">
        <v>519</v>
      </c>
      <c r="GA24">
        <v>26</v>
      </c>
      <c r="GB24" t="s">
        <v>519</v>
      </c>
      <c r="GC24" t="s">
        <v>519</v>
      </c>
      <c r="GD24" t="s">
        <v>519</v>
      </c>
      <c r="GE24" t="s">
        <v>519</v>
      </c>
      <c r="GF24" t="s">
        <v>519</v>
      </c>
      <c r="GG24" t="s">
        <v>519</v>
      </c>
      <c r="GH24">
        <v>0</v>
      </c>
      <c r="GI24">
        <v>2</v>
      </c>
      <c r="GJ24" t="s">
        <v>519</v>
      </c>
      <c r="GK24">
        <v>40</v>
      </c>
      <c r="GL24">
        <v>0</v>
      </c>
      <c r="GM24">
        <v>4</v>
      </c>
      <c r="GN24">
        <v>11</v>
      </c>
      <c r="GO24">
        <v>5</v>
      </c>
      <c r="GP24">
        <v>0</v>
      </c>
      <c r="GQ24" t="s">
        <v>523</v>
      </c>
      <c r="GR24">
        <v>2</v>
      </c>
      <c r="GS24" t="s">
        <v>721</v>
      </c>
      <c r="GT24">
        <v>36</v>
      </c>
      <c r="GU24" t="s">
        <v>721</v>
      </c>
      <c r="GV24">
        <v>17</v>
      </c>
      <c r="GW24">
        <v>8</v>
      </c>
      <c r="GX24">
        <v>5</v>
      </c>
      <c r="GY24">
        <v>4</v>
      </c>
      <c r="GZ24" t="s">
        <v>722</v>
      </c>
      <c r="HA24">
        <v>6</v>
      </c>
      <c r="HB24">
        <v>0</v>
      </c>
      <c r="HC24">
        <v>17803</v>
      </c>
      <c r="HD24">
        <v>17803</v>
      </c>
      <c r="HE24">
        <v>351</v>
      </c>
      <c r="HF24">
        <v>336</v>
      </c>
      <c r="HG24">
        <v>14600</v>
      </c>
      <c r="HH24">
        <v>13612</v>
      </c>
      <c r="HI24">
        <v>0</v>
      </c>
      <c r="HJ24">
        <v>0</v>
      </c>
      <c r="HK24">
        <v>8</v>
      </c>
      <c r="HL24">
        <v>20</v>
      </c>
      <c r="HM24">
        <v>425</v>
      </c>
      <c r="HN24" t="s">
        <v>519</v>
      </c>
      <c r="HO24" t="s">
        <v>519</v>
      </c>
      <c r="HP24" t="s">
        <v>519</v>
      </c>
      <c r="HQ24" t="s">
        <v>519</v>
      </c>
      <c r="HR24" t="s">
        <v>519</v>
      </c>
      <c r="HS24" t="s">
        <v>519</v>
      </c>
      <c r="HT24" t="s">
        <v>519</v>
      </c>
      <c r="HU24" t="s">
        <v>519</v>
      </c>
      <c r="HV24" t="s">
        <v>519</v>
      </c>
      <c r="HW24" t="s">
        <v>519</v>
      </c>
      <c r="HX24" t="s">
        <v>519</v>
      </c>
      <c r="HY24" t="s">
        <v>519</v>
      </c>
      <c r="HZ24" t="s">
        <v>519</v>
      </c>
      <c r="IA24" t="s">
        <v>519</v>
      </c>
      <c r="IB24" t="s">
        <v>519</v>
      </c>
      <c r="IC24" t="s">
        <v>723</v>
      </c>
      <c r="ID24" t="s">
        <v>724</v>
      </c>
      <c r="IE24" s="94">
        <v>35947</v>
      </c>
      <c r="IF24" s="94" t="s">
        <v>725</v>
      </c>
      <c r="IG24" t="s">
        <v>517</v>
      </c>
      <c r="IH24" t="s">
        <v>517</v>
      </c>
      <c r="II24" t="s">
        <v>517</v>
      </c>
      <c r="IJ24" t="s">
        <v>517</v>
      </c>
      <c r="IK24" t="s">
        <v>517</v>
      </c>
      <c r="IR24" t="s">
        <v>726</v>
      </c>
    </row>
    <row r="25" spans="1:252">
      <c r="A25">
        <v>22</v>
      </c>
      <c r="B25" t="s">
        <v>727</v>
      </c>
      <c r="C25" t="s">
        <v>728</v>
      </c>
      <c r="D25">
        <v>920</v>
      </c>
      <c r="E25" t="s">
        <v>545</v>
      </c>
      <c r="F25">
        <v>263</v>
      </c>
      <c r="G25" t="s">
        <v>729</v>
      </c>
      <c r="H25" t="s">
        <v>1435</v>
      </c>
      <c r="I25" t="s">
        <v>730</v>
      </c>
      <c r="J25" t="s">
        <v>512</v>
      </c>
      <c r="K25" t="s">
        <v>1436</v>
      </c>
      <c r="L25" t="s">
        <v>731</v>
      </c>
      <c r="M25" t="s">
        <v>732</v>
      </c>
      <c r="N25" t="s">
        <v>550</v>
      </c>
      <c r="O25" t="s">
        <v>519</v>
      </c>
      <c r="P25" t="s">
        <v>733</v>
      </c>
      <c r="R25" t="s">
        <v>517</v>
      </c>
      <c r="S25" t="s">
        <v>1437</v>
      </c>
      <c r="U25" t="s">
        <v>517</v>
      </c>
      <c r="V25">
        <v>1</v>
      </c>
      <c r="W25">
        <v>0</v>
      </c>
      <c r="X25">
        <v>0</v>
      </c>
      <c r="Y25">
        <v>0</v>
      </c>
      <c r="Z25">
        <v>0</v>
      </c>
      <c r="AA25">
        <v>1</v>
      </c>
      <c r="AB25">
        <v>0</v>
      </c>
      <c r="AC25">
        <v>1</v>
      </c>
      <c r="AD25">
        <v>0</v>
      </c>
      <c r="AE25">
        <v>2</v>
      </c>
      <c r="AF25">
        <v>2</v>
      </c>
      <c r="AG25">
        <v>0</v>
      </c>
      <c r="AH25">
        <v>5</v>
      </c>
      <c r="AI25">
        <v>2</v>
      </c>
      <c r="AJ25">
        <v>0</v>
      </c>
      <c r="AK25">
        <v>0</v>
      </c>
      <c r="AL25">
        <v>1</v>
      </c>
      <c r="AM25">
        <v>1</v>
      </c>
      <c r="AN25">
        <v>1</v>
      </c>
      <c r="AO25">
        <v>0</v>
      </c>
      <c r="AP25">
        <v>0</v>
      </c>
      <c r="AQ25">
        <v>1</v>
      </c>
      <c r="AR25">
        <v>2</v>
      </c>
      <c r="AS25">
        <v>1</v>
      </c>
      <c r="AT25">
        <v>12</v>
      </c>
      <c r="AU25">
        <v>2</v>
      </c>
      <c r="AV25" t="s">
        <v>1374</v>
      </c>
      <c r="AW25">
        <v>24</v>
      </c>
      <c r="AX25" t="s">
        <v>1374</v>
      </c>
      <c r="BE25">
        <v>184</v>
      </c>
      <c r="BF25" t="s">
        <v>1375</v>
      </c>
      <c r="BG25">
        <v>1</v>
      </c>
      <c r="BH25">
        <v>1</v>
      </c>
      <c r="BI25">
        <v>7</v>
      </c>
      <c r="BJ25">
        <v>7</v>
      </c>
      <c r="BK25" t="s">
        <v>1374</v>
      </c>
      <c r="BL25">
        <v>7</v>
      </c>
      <c r="BM25" t="s">
        <v>1374</v>
      </c>
      <c r="BT25" t="s">
        <v>517</v>
      </c>
      <c r="BU25" t="s">
        <v>517</v>
      </c>
      <c r="BV25" t="s">
        <v>517</v>
      </c>
      <c r="BW25">
        <v>5</v>
      </c>
      <c r="BX25">
        <v>2</v>
      </c>
      <c r="BY25">
        <v>2</v>
      </c>
      <c r="BZ25">
        <v>42</v>
      </c>
      <c r="CA25">
        <v>8</v>
      </c>
      <c r="CB25" t="s">
        <v>520</v>
      </c>
      <c r="CC25">
        <v>1</v>
      </c>
      <c r="CD25" s="2"/>
      <c r="CE25" s="2"/>
      <c r="CF25" s="2">
        <v>0.6875</v>
      </c>
      <c r="CG25" s="2">
        <v>0.41666666666666669</v>
      </c>
      <c r="CH25" s="2"/>
      <c r="CI25" s="2"/>
      <c r="CJ25" t="s">
        <v>522</v>
      </c>
      <c r="CK25" t="s">
        <v>522</v>
      </c>
      <c r="CL25">
        <v>1</v>
      </c>
      <c r="CM25" s="2">
        <v>0</v>
      </c>
      <c r="CN25" s="2">
        <v>0.70833333333333337</v>
      </c>
      <c r="CO25" s="2">
        <v>0.35416666666666669</v>
      </c>
      <c r="CP25" s="2">
        <v>0.71875</v>
      </c>
      <c r="CQ25" s="2"/>
      <c r="CR25" s="2"/>
      <c r="CT25">
        <v>3194</v>
      </c>
      <c r="CU25">
        <v>3146</v>
      </c>
      <c r="CV25" t="s">
        <v>519</v>
      </c>
      <c r="CW25" t="s">
        <v>517</v>
      </c>
      <c r="CX25" t="s">
        <v>517</v>
      </c>
      <c r="CY25" t="s">
        <v>517</v>
      </c>
      <c r="CZ25" t="s">
        <v>519</v>
      </c>
      <c r="DA25" t="s">
        <v>519</v>
      </c>
      <c r="DB25" t="s">
        <v>517</v>
      </c>
      <c r="DC25">
        <v>49</v>
      </c>
      <c r="DD25">
        <v>14</v>
      </c>
      <c r="DE25">
        <v>4855</v>
      </c>
      <c r="DF25">
        <v>2883</v>
      </c>
      <c r="DG25">
        <v>15539</v>
      </c>
      <c r="DH25">
        <v>14</v>
      </c>
      <c r="DI25">
        <v>4394</v>
      </c>
      <c r="DJ25">
        <v>655</v>
      </c>
      <c r="DK25">
        <v>11258.25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55</v>
      </c>
      <c r="DR25">
        <v>0</v>
      </c>
      <c r="DS25">
        <v>2214</v>
      </c>
      <c r="DT25">
        <v>0</v>
      </c>
      <c r="DU25">
        <v>190</v>
      </c>
      <c r="DV25">
        <v>0</v>
      </c>
      <c r="DW25">
        <v>42</v>
      </c>
      <c r="DX25">
        <v>26105</v>
      </c>
      <c r="DY25">
        <v>0</v>
      </c>
      <c r="DZ25">
        <v>2</v>
      </c>
      <c r="EA25">
        <v>0</v>
      </c>
      <c r="EB25">
        <v>1</v>
      </c>
      <c r="EC25">
        <v>0</v>
      </c>
      <c r="ED25">
        <v>0</v>
      </c>
      <c r="EE25">
        <v>35</v>
      </c>
      <c r="EF25">
        <v>26140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33433</v>
      </c>
      <c r="EZ25">
        <v>0.69124148093571558</v>
      </c>
      <c r="FA25">
        <v>0.684247150078795</v>
      </c>
      <c r="FB25">
        <v>1394</v>
      </c>
      <c r="FC25">
        <v>440</v>
      </c>
      <c r="FD25">
        <v>567</v>
      </c>
      <c r="FE25">
        <v>1475</v>
      </c>
      <c r="FF25">
        <v>299460</v>
      </c>
      <c r="FG25">
        <v>0.2</v>
      </c>
      <c r="FH25">
        <v>822459</v>
      </c>
      <c r="FI25">
        <v>0.9</v>
      </c>
      <c r="FJ25">
        <v>1197842</v>
      </c>
      <c r="FK25">
        <v>0.6</v>
      </c>
      <c r="FL25">
        <v>1</v>
      </c>
      <c r="FM25">
        <v>1</v>
      </c>
      <c r="FN25">
        <v>1</v>
      </c>
      <c r="FO25" t="s">
        <v>517</v>
      </c>
      <c r="FP25" t="s">
        <v>517</v>
      </c>
      <c r="FQ25" t="s">
        <v>519</v>
      </c>
      <c r="FR25" t="s">
        <v>517</v>
      </c>
      <c r="FS25" t="s">
        <v>1379</v>
      </c>
      <c r="FT25">
        <v>42</v>
      </c>
      <c r="FU25">
        <v>460</v>
      </c>
      <c r="FV25">
        <v>40</v>
      </c>
      <c r="FW25">
        <v>354</v>
      </c>
      <c r="FX25">
        <v>748</v>
      </c>
      <c r="FY25" t="s">
        <v>519</v>
      </c>
      <c r="GA25">
        <v>40</v>
      </c>
      <c r="GB25">
        <v>182</v>
      </c>
      <c r="GC25" t="s">
        <v>519</v>
      </c>
      <c r="GD25" t="s">
        <v>519</v>
      </c>
      <c r="GE25" t="s">
        <v>519</v>
      </c>
      <c r="GF25" t="s">
        <v>519</v>
      </c>
      <c r="GG25" t="s">
        <v>519</v>
      </c>
      <c r="GH25" t="s">
        <v>519</v>
      </c>
      <c r="GI25" t="s">
        <v>1438</v>
      </c>
      <c r="GJ25" t="s">
        <v>519</v>
      </c>
      <c r="GK25">
        <v>7</v>
      </c>
      <c r="GL25">
        <v>0</v>
      </c>
      <c r="GM25">
        <v>0</v>
      </c>
      <c r="GN25">
        <v>0</v>
      </c>
      <c r="GO25" t="s">
        <v>519</v>
      </c>
      <c r="GP25" t="s">
        <v>519</v>
      </c>
      <c r="GQ25" t="s">
        <v>1439</v>
      </c>
      <c r="GR25">
        <v>11</v>
      </c>
      <c r="GS25" t="s">
        <v>699</v>
      </c>
      <c r="GT25">
        <v>4</v>
      </c>
      <c r="GU25" t="s">
        <v>699</v>
      </c>
      <c r="GV25">
        <v>3</v>
      </c>
      <c r="GW25">
        <v>1</v>
      </c>
      <c r="GX25" t="s">
        <v>1439</v>
      </c>
      <c r="GY25">
        <v>3</v>
      </c>
      <c r="GZ25" t="s">
        <v>519</v>
      </c>
      <c r="HA25" t="s">
        <v>519</v>
      </c>
      <c r="HB25">
        <v>0</v>
      </c>
      <c r="HC25">
        <v>15465</v>
      </c>
      <c r="HD25">
        <v>15465</v>
      </c>
      <c r="HE25">
        <v>20</v>
      </c>
      <c r="HF25">
        <v>16317</v>
      </c>
      <c r="HG25">
        <v>160</v>
      </c>
      <c r="HH25">
        <v>1395</v>
      </c>
      <c r="HI25">
        <v>1</v>
      </c>
      <c r="HJ25">
        <v>0</v>
      </c>
      <c r="HK25">
        <v>1</v>
      </c>
      <c r="HL25">
        <v>27</v>
      </c>
      <c r="HM25" t="s">
        <v>519</v>
      </c>
      <c r="HN25" t="s">
        <v>519</v>
      </c>
      <c r="HO25" t="s">
        <v>519</v>
      </c>
      <c r="HP25" t="s">
        <v>519</v>
      </c>
      <c r="HQ25">
        <v>27</v>
      </c>
      <c r="HR25" t="s">
        <v>519</v>
      </c>
      <c r="HS25" t="s">
        <v>519</v>
      </c>
      <c r="HT25" t="s">
        <v>519</v>
      </c>
      <c r="HU25" t="s">
        <v>519</v>
      </c>
      <c r="HV25" t="s">
        <v>519</v>
      </c>
      <c r="HW25" t="s">
        <v>519</v>
      </c>
      <c r="HX25" t="s">
        <v>519</v>
      </c>
      <c r="HY25" t="s">
        <v>519</v>
      </c>
      <c r="HZ25" t="s">
        <v>519</v>
      </c>
      <c r="IA25" t="s">
        <v>519</v>
      </c>
      <c r="IB25" t="s">
        <v>519</v>
      </c>
      <c r="IC25" t="s">
        <v>734</v>
      </c>
      <c r="ID25" t="s">
        <v>735</v>
      </c>
      <c r="IE25" s="94">
        <v>37226</v>
      </c>
      <c r="IF25" s="94">
        <v>37681</v>
      </c>
      <c r="IG25" t="s">
        <v>517</v>
      </c>
      <c r="IH25" t="s">
        <v>517</v>
      </c>
      <c r="II25" t="s">
        <v>517</v>
      </c>
      <c r="IJ25" t="s">
        <v>519</v>
      </c>
      <c r="IK25" t="s">
        <v>517</v>
      </c>
      <c r="IL25" t="s">
        <v>556</v>
      </c>
      <c r="IM25">
        <v>6</v>
      </c>
      <c r="IR25" t="s">
        <v>528</v>
      </c>
    </row>
    <row r="26" spans="1:252">
      <c r="A26">
        <v>23</v>
      </c>
      <c r="B26" t="s">
        <v>736</v>
      </c>
      <c r="C26" t="s">
        <v>737</v>
      </c>
      <c r="D26">
        <v>697</v>
      </c>
      <c r="E26" t="s">
        <v>738</v>
      </c>
      <c r="F26">
        <v>16.5</v>
      </c>
      <c r="G26" t="s">
        <v>740</v>
      </c>
      <c r="H26" t="s">
        <v>739</v>
      </c>
      <c r="I26" t="s">
        <v>741</v>
      </c>
      <c r="J26">
        <v>6871</v>
      </c>
      <c r="K26" t="s">
        <v>742</v>
      </c>
      <c r="L26" t="s">
        <v>743</v>
      </c>
      <c r="M26" t="s">
        <v>744</v>
      </c>
      <c r="N26" t="s">
        <v>550</v>
      </c>
      <c r="O26" t="s">
        <v>519</v>
      </c>
      <c r="V26">
        <v>1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1</v>
      </c>
      <c r="AF26">
        <v>0</v>
      </c>
      <c r="AG26">
        <v>0</v>
      </c>
      <c r="AH26">
        <v>2</v>
      </c>
      <c r="AI26">
        <v>2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1</v>
      </c>
      <c r="AR26">
        <v>1</v>
      </c>
      <c r="AS26">
        <v>1.5</v>
      </c>
      <c r="AW26">
        <v>20</v>
      </c>
      <c r="AX26" t="s">
        <v>1375</v>
      </c>
      <c r="BE26">
        <v>147</v>
      </c>
      <c r="BF26" t="s">
        <v>1375</v>
      </c>
      <c r="BG26">
        <v>1</v>
      </c>
      <c r="BH26">
        <v>1</v>
      </c>
      <c r="BN26">
        <v>1</v>
      </c>
      <c r="BO26">
        <v>1</v>
      </c>
      <c r="BP26" t="s">
        <v>1375</v>
      </c>
      <c r="BT26" t="s">
        <v>519</v>
      </c>
      <c r="BU26" t="s">
        <v>519</v>
      </c>
      <c r="BV26" t="s">
        <v>519</v>
      </c>
      <c r="BW26">
        <v>0</v>
      </c>
      <c r="BX26">
        <v>2</v>
      </c>
      <c r="BY26">
        <v>0</v>
      </c>
      <c r="BZ26">
        <v>26</v>
      </c>
      <c r="CA26">
        <v>0</v>
      </c>
      <c r="CB26" t="s">
        <v>553</v>
      </c>
      <c r="CC26">
        <v>2</v>
      </c>
      <c r="CD26" s="2">
        <v>0.97916666666666663</v>
      </c>
      <c r="CE26" s="2">
        <v>0.27083333333333331</v>
      </c>
      <c r="CF26" s="2">
        <v>0.70833333333333337</v>
      </c>
      <c r="CG26" s="2">
        <v>0.97916666666666663</v>
      </c>
      <c r="CH26" s="2">
        <v>0.27083333333333331</v>
      </c>
      <c r="CI26" s="2">
        <v>0.35416666666666669</v>
      </c>
      <c r="CJ26" t="s">
        <v>521</v>
      </c>
      <c r="CK26" t="s">
        <v>540</v>
      </c>
      <c r="CL26">
        <v>2</v>
      </c>
      <c r="CM26" s="2">
        <v>0.35416666666666669</v>
      </c>
      <c r="CN26" s="2">
        <v>0.70833333333333337</v>
      </c>
      <c r="CO26" s="2">
        <v>0.35416666666666669</v>
      </c>
      <c r="CP26" s="2">
        <v>0.70833333333333337</v>
      </c>
      <c r="CQ26" s="2"/>
      <c r="CR26" s="2"/>
      <c r="CS26" t="s">
        <v>1418</v>
      </c>
      <c r="CT26">
        <v>610</v>
      </c>
      <c r="CU26">
        <v>0</v>
      </c>
      <c r="CV26">
        <v>931</v>
      </c>
      <c r="CW26" t="s">
        <v>517</v>
      </c>
      <c r="CX26" t="s">
        <v>517</v>
      </c>
      <c r="CY26" t="s">
        <v>517</v>
      </c>
      <c r="CZ26" t="s">
        <v>519</v>
      </c>
      <c r="DA26" t="s">
        <v>519</v>
      </c>
      <c r="DB26" t="s">
        <v>517</v>
      </c>
      <c r="DC26">
        <v>0</v>
      </c>
      <c r="DD26">
        <v>146</v>
      </c>
      <c r="DE26">
        <v>0</v>
      </c>
      <c r="DF26">
        <v>3216</v>
      </c>
      <c r="DG26">
        <v>6578</v>
      </c>
      <c r="DH26">
        <v>19</v>
      </c>
      <c r="DI26">
        <v>1418</v>
      </c>
      <c r="DJ26">
        <v>205</v>
      </c>
      <c r="DK26">
        <v>3623.75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1213</v>
      </c>
      <c r="DT26">
        <v>0</v>
      </c>
      <c r="DU26">
        <v>0</v>
      </c>
      <c r="DV26">
        <v>0</v>
      </c>
      <c r="DW26">
        <v>0</v>
      </c>
      <c r="DX26">
        <v>12130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12130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7</v>
      </c>
      <c r="EP26">
        <v>14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29018</v>
      </c>
      <c r="EZ26">
        <v>0.524800868935554</v>
      </c>
      <c r="FA26">
        <v>1.4008206613565048</v>
      </c>
      <c r="FB26">
        <v>740</v>
      </c>
      <c r="FC26">
        <v>233</v>
      </c>
      <c r="FD26">
        <v>268</v>
      </c>
      <c r="FE26">
        <v>815</v>
      </c>
      <c r="FF26">
        <v>715212</v>
      </c>
      <c r="FG26">
        <v>1.24</v>
      </c>
      <c r="FH26">
        <v>416390</v>
      </c>
      <c r="FI26">
        <v>1.39</v>
      </c>
      <c r="FJ26">
        <v>1545400</v>
      </c>
      <c r="FK26">
        <v>1.62</v>
      </c>
      <c r="FL26" t="s">
        <v>816</v>
      </c>
      <c r="FM26">
        <v>3</v>
      </c>
      <c r="FN26">
        <v>1</v>
      </c>
      <c r="FO26" t="s">
        <v>517</v>
      </c>
      <c r="FP26" t="s">
        <v>519</v>
      </c>
      <c r="FQ26" t="s">
        <v>519</v>
      </c>
      <c r="FR26" t="s">
        <v>517</v>
      </c>
      <c r="FS26" t="s">
        <v>1379</v>
      </c>
      <c r="FT26">
        <v>4</v>
      </c>
      <c r="FU26">
        <v>224</v>
      </c>
      <c r="FV26">
        <v>3</v>
      </c>
      <c r="FW26">
        <v>155</v>
      </c>
      <c r="FX26">
        <v>313</v>
      </c>
      <c r="FY26" t="s">
        <v>519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5</v>
      </c>
      <c r="GL26" t="s">
        <v>519</v>
      </c>
      <c r="GM26" t="s">
        <v>519</v>
      </c>
      <c r="GN26" t="s">
        <v>519</v>
      </c>
      <c r="GO26">
        <v>5</v>
      </c>
      <c r="GP26">
        <v>0</v>
      </c>
      <c r="GQ26">
        <v>5</v>
      </c>
      <c r="GR26">
        <v>1</v>
      </c>
      <c r="GS26">
        <v>5</v>
      </c>
      <c r="GT26">
        <v>0</v>
      </c>
      <c r="GU26">
        <v>5</v>
      </c>
      <c r="GV26">
        <v>0</v>
      </c>
      <c r="GW26">
        <v>0</v>
      </c>
      <c r="GX26">
        <v>5</v>
      </c>
      <c r="GY26">
        <v>4</v>
      </c>
      <c r="GZ26" t="s">
        <v>519</v>
      </c>
      <c r="HA26" t="s">
        <v>519</v>
      </c>
      <c r="HB26">
        <v>0</v>
      </c>
      <c r="HC26">
        <v>7142</v>
      </c>
      <c r="HD26">
        <v>7142</v>
      </c>
      <c r="HE26">
        <v>62</v>
      </c>
      <c r="HF26">
        <v>64</v>
      </c>
      <c r="HG26">
        <v>7194</v>
      </c>
      <c r="HH26">
        <v>5416</v>
      </c>
      <c r="HI26" t="s">
        <v>519</v>
      </c>
      <c r="HJ26" t="s">
        <v>519</v>
      </c>
      <c r="HK26">
        <v>0</v>
      </c>
      <c r="HL26">
        <v>0</v>
      </c>
      <c r="HM26" t="s">
        <v>519</v>
      </c>
      <c r="HN26" t="s">
        <v>519</v>
      </c>
      <c r="HO26" t="s">
        <v>519</v>
      </c>
      <c r="HP26" t="s">
        <v>519</v>
      </c>
      <c r="HQ26" t="s">
        <v>519</v>
      </c>
      <c r="HR26" t="s">
        <v>519</v>
      </c>
      <c r="HS26" t="s">
        <v>519</v>
      </c>
      <c r="HT26" t="s">
        <v>519</v>
      </c>
      <c r="HU26" t="s">
        <v>519</v>
      </c>
      <c r="HV26" t="s">
        <v>519</v>
      </c>
      <c r="HW26" t="s">
        <v>519</v>
      </c>
      <c r="HX26" t="s">
        <v>519</v>
      </c>
      <c r="HY26" t="s">
        <v>519</v>
      </c>
      <c r="HZ26" t="s">
        <v>519</v>
      </c>
      <c r="IA26" t="s">
        <v>519</v>
      </c>
      <c r="IB26" t="s">
        <v>519</v>
      </c>
      <c r="IC26" t="s">
        <v>863</v>
      </c>
      <c r="ID26" t="s">
        <v>745</v>
      </c>
      <c r="IE26" s="94">
        <v>37956</v>
      </c>
      <c r="IF26" s="94">
        <v>39448</v>
      </c>
      <c r="IG26" t="s">
        <v>517</v>
      </c>
      <c r="IH26" t="s">
        <v>517</v>
      </c>
      <c r="II26" t="s">
        <v>517</v>
      </c>
      <c r="IJ26" t="s">
        <v>519</v>
      </c>
      <c r="IK26" t="s">
        <v>519</v>
      </c>
      <c r="IL26" t="s">
        <v>643</v>
      </c>
      <c r="IR26" t="s">
        <v>528</v>
      </c>
    </row>
    <row r="27" spans="1:252">
      <c r="A27">
        <v>24</v>
      </c>
      <c r="B27" t="s">
        <v>746</v>
      </c>
      <c r="C27" t="s">
        <v>747</v>
      </c>
      <c r="D27">
        <v>865</v>
      </c>
      <c r="E27" t="s">
        <v>545</v>
      </c>
      <c r="F27">
        <v>154</v>
      </c>
      <c r="G27" t="s">
        <v>748</v>
      </c>
      <c r="H27" t="s">
        <v>1440</v>
      </c>
      <c r="I27" t="s">
        <v>749</v>
      </c>
      <c r="J27" t="s">
        <v>512</v>
      </c>
      <c r="K27" t="s">
        <v>750</v>
      </c>
      <c r="L27" t="s">
        <v>751</v>
      </c>
      <c r="M27" t="s">
        <v>752</v>
      </c>
      <c r="N27" t="s">
        <v>550</v>
      </c>
      <c r="O27" t="s">
        <v>519</v>
      </c>
      <c r="P27" t="s">
        <v>753</v>
      </c>
      <c r="Q27" t="s">
        <v>552</v>
      </c>
      <c r="R27" t="s">
        <v>517</v>
      </c>
      <c r="V27">
        <v>1</v>
      </c>
      <c r="W27">
        <v>0</v>
      </c>
      <c r="X27">
        <v>1</v>
      </c>
      <c r="Y27">
        <v>0</v>
      </c>
      <c r="Z27">
        <v>2</v>
      </c>
      <c r="AA27">
        <v>2</v>
      </c>
      <c r="AB27">
        <v>0</v>
      </c>
      <c r="AC27">
        <v>0</v>
      </c>
      <c r="AD27">
        <v>1</v>
      </c>
      <c r="AE27">
        <v>3</v>
      </c>
      <c r="AF27">
        <v>0</v>
      </c>
      <c r="AG27">
        <v>0</v>
      </c>
      <c r="AH27">
        <v>4</v>
      </c>
      <c r="AI27">
        <v>3</v>
      </c>
      <c r="AJ27">
        <v>0</v>
      </c>
      <c r="AK27">
        <v>0</v>
      </c>
      <c r="AL27">
        <v>1</v>
      </c>
      <c r="AM27">
        <v>1</v>
      </c>
      <c r="AN27">
        <v>0</v>
      </c>
      <c r="AO27">
        <v>0</v>
      </c>
      <c r="AP27">
        <v>0</v>
      </c>
      <c r="AQ27">
        <v>0</v>
      </c>
      <c r="AR27">
        <v>2</v>
      </c>
      <c r="AS27">
        <v>3</v>
      </c>
      <c r="AW27">
        <v>60</v>
      </c>
      <c r="AX27" t="s">
        <v>1374</v>
      </c>
      <c r="AY27">
        <v>3</v>
      </c>
      <c r="AZ27">
        <v>5</v>
      </c>
      <c r="BA27" t="s">
        <v>1374</v>
      </c>
      <c r="BE27">
        <v>240</v>
      </c>
      <c r="BF27" t="s">
        <v>1375</v>
      </c>
      <c r="BG27">
        <v>2</v>
      </c>
      <c r="BH27">
        <v>1</v>
      </c>
      <c r="BN27">
        <v>1</v>
      </c>
      <c r="BO27">
        <v>1</v>
      </c>
      <c r="BP27" t="s">
        <v>1374</v>
      </c>
      <c r="BT27" t="s">
        <v>517</v>
      </c>
      <c r="BU27" t="s">
        <v>517</v>
      </c>
      <c r="BV27" t="s">
        <v>517</v>
      </c>
      <c r="BW27">
        <v>2</v>
      </c>
      <c r="BX27">
        <v>3</v>
      </c>
      <c r="BY27">
        <v>0</v>
      </c>
      <c r="BZ27">
        <v>35</v>
      </c>
      <c r="CA27">
        <v>0</v>
      </c>
      <c r="CB27" t="s">
        <v>553</v>
      </c>
      <c r="CC27">
        <v>2</v>
      </c>
      <c r="CD27" s="2">
        <v>0.91666666666666663</v>
      </c>
      <c r="CE27" s="2">
        <v>0.22916666666666666</v>
      </c>
      <c r="CF27" s="2">
        <v>0.71875</v>
      </c>
      <c r="CG27" s="2">
        <v>0.91666666666666663</v>
      </c>
      <c r="CH27" s="2">
        <v>0.22916666666666666</v>
      </c>
      <c r="CI27" s="2">
        <v>0.39583333333333331</v>
      </c>
      <c r="CJ27" t="s">
        <v>521</v>
      </c>
      <c r="CK27" t="s">
        <v>720</v>
      </c>
      <c r="CL27">
        <v>2</v>
      </c>
      <c r="CM27" s="2">
        <v>0.35416666666666669</v>
      </c>
      <c r="CN27" s="2">
        <v>0.39583333333333331</v>
      </c>
      <c r="CO27" s="2"/>
      <c r="CP27" s="2"/>
      <c r="CQ27" s="2"/>
      <c r="CR27" s="2"/>
      <c r="CS27" t="s">
        <v>1376</v>
      </c>
      <c r="CT27">
        <v>1062</v>
      </c>
      <c r="CU27">
        <v>1176</v>
      </c>
      <c r="CV27">
        <v>161</v>
      </c>
      <c r="CW27" t="s">
        <v>517</v>
      </c>
      <c r="CX27" t="s">
        <v>517</v>
      </c>
      <c r="CY27" t="s">
        <v>517</v>
      </c>
      <c r="CZ27" t="s">
        <v>519</v>
      </c>
      <c r="DA27" t="s">
        <v>517</v>
      </c>
      <c r="DB27" t="s">
        <v>517</v>
      </c>
      <c r="DC27">
        <v>322</v>
      </c>
      <c r="DD27">
        <v>246</v>
      </c>
      <c r="DE27">
        <v>3172</v>
      </c>
      <c r="DF27">
        <v>2830</v>
      </c>
      <c r="DG27">
        <v>12572</v>
      </c>
      <c r="DH27">
        <v>646</v>
      </c>
      <c r="DI27">
        <v>3460</v>
      </c>
      <c r="DJ27">
        <v>527</v>
      </c>
      <c r="DK27">
        <v>9542.25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105</v>
      </c>
      <c r="DR27">
        <v>0</v>
      </c>
      <c r="DS27">
        <v>3802</v>
      </c>
      <c r="DT27">
        <v>0</v>
      </c>
      <c r="DU27">
        <v>3</v>
      </c>
      <c r="DV27">
        <v>0</v>
      </c>
      <c r="DW27">
        <v>6</v>
      </c>
      <c r="DX27">
        <v>38710</v>
      </c>
      <c r="DY27">
        <v>0</v>
      </c>
      <c r="DZ27">
        <v>95</v>
      </c>
      <c r="EA27">
        <v>0</v>
      </c>
      <c r="EB27">
        <v>0</v>
      </c>
      <c r="EC27">
        <v>0</v>
      </c>
      <c r="ED27">
        <v>0</v>
      </c>
      <c r="EE27">
        <v>950</v>
      </c>
      <c r="EF27">
        <v>39660</v>
      </c>
      <c r="EG27">
        <v>0</v>
      </c>
      <c r="EH27">
        <v>0</v>
      </c>
      <c r="EI27">
        <v>7</v>
      </c>
      <c r="EJ27">
        <v>0</v>
      </c>
      <c r="EK27">
        <v>14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139663</v>
      </c>
      <c r="EZ27">
        <v>0.7129595038852361</v>
      </c>
      <c r="FA27">
        <v>3.4783572424785816</v>
      </c>
      <c r="FB27">
        <v>1116</v>
      </c>
      <c r="FC27">
        <v>462</v>
      </c>
      <c r="FD27">
        <v>476</v>
      </c>
      <c r="FE27">
        <v>1193</v>
      </c>
      <c r="FF27">
        <v>412825</v>
      </c>
      <c r="FG27">
        <v>0.39</v>
      </c>
      <c r="FH27">
        <v>1510307</v>
      </c>
      <c r="FI27">
        <v>1.94</v>
      </c>
      <c r="FJ27">
        <v>811492</v>
      </c>
      <c r="FK27">
        <v>0.26</v>
      </c>
      <c r="FL27">
        <v>1</v>
      </c>
      <c r="FM27">
        <v>1</v>
      </c>
      <c r="FN27">
        <v>1</v>
      </c>
      <c r="FO27" t="s">
        <v>517</v>
      </c>
      <c r="FP27" t="s">
        <v>519</v>
      </c>
      <c r="FQ27" t="s">
        <v>519</v>
      </c>
      <c r="FR27" t="s">
        <v>517</v>
      </c>
      <c r="FS27" t="s">
        <v>1377</v>
      </c>
      <c r="FT27">
        <v>69</v>
      </c>
      <c r="FU27">
        <v>551</v>
      </c>
      <c r="FV27">
        <v>62</v>
      </c>
      <c r="FW27">
        <v>368</v>
      </c>
      <c r="FX27">
        <v>798</v>
      </c>
      <c r="FY27" t="s">
        <v>519</v>
      </c>
      <c r="GA27">
        <v>127</v>
      </c>
      <c r="GB27" t="s">
        <v>519</v>
      </c>
      <c r="GC27" t="s">
        <v>519</v>
      </c>
      <c r="GD27" t="s">
        <v>519</v>
      </c>
      <c r="GE27" t="s">
        <v>519</v>
      </c>
      <c r="GF27" t="s">
        <v>519</v>
      </c>
      <c r="GG27" t="s">
        <v>519</v>
      </c>
      <c r="GH27">
        <v>11</v>
      </c>
      <c r="GI27">
        <v>1</v>
      </c>
      <c r="GJ27" t="s">
        <v>519</v>
      </c>
      <c r="GK27">
        <v>53</v>
      </c>
      <c r="GL27" t="s">
        <v>519</v>
      </c>
      <c r="GM27" t="s">
        <v>519</v>
      </c>
      <c r="GN27" t="s">
        <v>519</v>
      </c>
      <c r="GO27" t="s">
        <v>523</v>
      </c>
      <c r="GP27">
        <v>2</v>
      </c>
      <c r="GQ27" t="s">
        <v>523</v>
      </c>
      <c r="GR27">
        <v>15</v>
      </c>
      <c r="GS27" t="s">
        <v>524</v>
      </c>
      <c r="GT27">
        <v>32</v>
      </c>
      <c r="GU27" t="s">
        <v>524</v>
      </c>
      <c r="GV27">
        <v>21</v>
      </c>
      <c r="GW27">
        <v>18</v>
      </c>
      <c r="GX27" t="s">
        <v>523</v>
      </c>
      <c r="GY27">
        <v>8</v>
      </c>
      <c r="GZ27" t="s">
        <v>519</v>
      </c>
      <c r="HA27" t="s">
        <v>519</v>
      </c>
      <c r="HB27" t="s">
        <v>519</v>
      </c>
      <c r="HC27">
        <v>13843</v>
      </c>
      <c r="HD27">
        <v>13843</v>
      </c>
      <c r="HE27">
        <v>59</v>
      </c>
      <c r="HF27">
        <v>274</v>
      </c>
      <c r="HG27">
        <v>12780</v>
      </c>
      <c r="HH27">
        <v>3532</v>
      </c>
      <c r="HI27">
        <v>0</v>
      </c>
      <c r="HJ27">
        <v>0</v>
      </c>
      <c r="HK27">
        <v>0</v>
      </c>
      <c r="HL27">
        <v>18</v>
      </c>
      <c r="HM27" t="s">
        <v>519</v>
      </c>
      <c r="HN27" t="s">
        <v>519</v>
      </c>
      <c r="HO27" t="s">
        <v>519</v>
      </c>
      <c r="HP27" t="s">
        <v>519</v>
      </c>
      <c r="HQ27" t="s">
        <v>519</v>
      </c>
      <c r="HR27" t="s">
        <v>519</v>
      </c>
      <c r="HS27" t="s">
        <v>519</v>
      </c>
      <c r="HT27" t="s">
        <v>519</v>
      </c>
      <c r="HU27" t="s">
        <v>519</v>
      </c>
      <c r="HV27" t="s">
        <v>519</v>
      </c>
      <c r="HW27" t="s">
        <v>519</v>
      </c>
      <c r="HX27" t="s">
        <v>519</v>
      </c>
      <c r="HY27" t="s">
        <v>519</v>
      </c>
      <c r="HZ27" t="s">
        <v>519</v>
      </c>
      <c r="IA27" t="s">
        <v>519</v>
      </c>
      <c r="IB27" t="s">
        <v>519</v>
      </c>
      <c r="IC27" t="s">
        <v>574</v>
      </c>
      <c r="ID27" t="s">
        <v>754</v>
      </c>
      <c r="IE27" s="94">
        <v>35827</v>
      </c>
      <c r="IF27" s="94">
        <v>39814</v>
      </c>
      <c r="IG27" t="s">
        <v>517</v>
      </c>
      <c r="IH27" t="s">
        <v>517</v>
      </c>
      <c r="II27" t="s">
        <v>517</v>
      </c>
      <c r="IJ27" t="s">
        <v>517</v>
      </c>
      <c r="IK27" t="s">
        <v>519</v>
      </c>
      <c r="IL27" t="s">
        <v>556</v>
      </c>
      <c r="IM27">
        <v>6</v>
      </c>
      <c r="IR27" t="s">
        <v>528</v>
      </c>
    </row>
    <row r="28" spans="1:252">
      <c r="A28">
        <v>25</v>
      </c>
      <c r="B28" t="s">
        <v>755</v>
      </c>
      <c r="C28" t="s">
        <v>756</v>
      </c>
      <c r="D28">
        <v>746</v>
      </c>
      <c r="E28" t="s">
        <v>545</v>
      </c>
      <c r="F28">
        <v>346</v>
      </c>
      <c r="G28" t="s">
        <v>758</v>
      </c>
      <c r="H28" t="s">
        <v>757</v>
      </c>
      <c r="I28" t="s">
        <v>759</v>
      </c>
      <c r="J28">
        <v>5580</v>
      </c>
      <c r="K28" t="s">
        <v>1441</v>
      </c>
      <c r="L28" t="s">
        <v>760</v>
      </c>
      <c r="M28" t="s">
        <v>1442</v>
      </c>
      <c r="N28" t="s">
        <v>516</v>
      </c>
      <c r="O28" t="s">
        <v>517</v>
      </c>
      <c r="V28">
        <v>0</v>
      </c>
      <c r="W28">
        <v>1</v>
      </c>
      <c r="X28">
        <v>0</v>
      </c>
      <c r="Y28">
        <v>1</v>
      </c>
      <c r="Z28">
        <v>0</v>
      </c>
      <c r="AA28">
        <v>2</v>
      </c>
      <c r="AB28">
        <v>0</v>
      </c>
      <c r="AC28">
        <v>0</v>
      </c>
      <c r="AD28">
        <v>2</v>
      </c>
      <c r="AE28">
        <v>6</v>
      </c>
      <c r="AF28">
        <v>0</v>
      </c>
      <c r="AG28">
        <v>0</v>
      </c>
      <c r="AH28">
        <v>8</v>
      </c>
      <c r="AI28">
        <v>3</v>
      </c>
      <c r="AJ28">
        <v>1</v>
      </c>
      <c r="AK28">
        <v>0</v>
      </c>
      <c r="AL28">
        <v>0</v>
      </c>
      <c r="AM28">
        <v>1</v>
      </c>
      <c r="AN28">
        <v>0</v>
      </c>
      <c r="AO28">
        <v>1</v>
      </c>
      <c r="AP28">
        <v>0</v>
      </c>
      <c r="AQ28">
        <v>0</v>
      </c>
      <c r="AR28">
        <v>4</v>
      </c>
      <c r="AS28">
        <v>6</v>
      </c>
      <c r="AT28">
        <v>25</v>
      </c>
      <c r="AU28">
        <v>113</v>
      </c>
      <c r="AV28" t="s">
        <v>1374</v>
      </c>
      <c r="AW28">
        <v>36</v>
      </c>
      <c r="AX28" t="s">
        <v>1375</v>
      </c>
      <c r="AY28">
        <v>2</v>
      </c>
      <c r="AZ28">
        <v>3</v>
      </c>
      <c r="BA28" t="s">
        <v>1374</v>
      </c>
      <c r="BG28">
        <v>1</v>
      </c>
      <c r="BH28">
        <v>1</v>
      </c>
      <c r="BL28">
        <v>4</v>
      </c>
      <c r="BM28" t="s">
        <v>618</v>
      </c>
      <c r="BQ28">
        <v>1</v>
      </c>
      <c r="BR28">
        <v>1</v>
      </c>
      <c r="BS28" t="s">
        <v>1374</v>
      </c>
      <c r="BT28" t="s">
        <v>517</v>
      </c>
      <c r="BU28" t="s">
        <v>517</v>
      </c>
      <c r="BV28" t="s">
        <v>517</v>
      </c>
      <c r="BW28">
        <v>5</v>
      </c>
      <c r="BX28">
        <v>5</v>
      </c>
      <c r="BY28">
        <v>0</v>
      </c>
      <c r="BZ28">
        <v>24</v>
      </c>
      <c r="CA28">
        <v>0</v>
      </c>
      <c r="CB28" t="s">
        <v>720</v>
      </c>
      <c r="CC28">
        <v>2</v>
      </c>
      <c r="CD28" s="2">
        <v>0.72916666666666663</v>
      </c>
      <c r="CE28" s="2">
        <v>0.36458333333333331</v>
      </c>
      <c r="CF28" s="2">
        <v>0.72916666666666663</v>
      </c>
      <c r="CG28" s="2">
        <v>0</v>
      </c>
      <c r="CH28" s="2">
        <v>0.125</v>
      </c>
      <c r="CI28" s="2">
        <v>0.36458333333333331</v>
      </c>
      <c r="CJ28" t="s">
        <v>521</v>
      </c>
      <c r="CK28" t="s">
        <v>540</v>
      </c>
      <c r="CL28">
        <v>2</v>
      </c>
      <c r="CM28" s="2">
        <v>0.35416666666666669</v>
      </c>
      <c r="CN28" s="2">
        <v>0.72916666666666663</v>
      </c>
      <c r="CO28" s="2">
        <v>0.35416666666666669</v>
      </c>
      <c r="CP28" s="2">
        <v>0.72916666666666663</v>
      </c>
      <c r="CQ28" s="2">
        <v>0.35416666666666669</v>
      </c>
      <c r="CR28" s="2">
        <v>0.72916666666666663</v>
      </c>
      <c r="CS28" t="s">
        <v>1376</v>
      </c>
      <c r="CT28">
        <v>87</v>
      </c>
      <c r="CU28">
        <v>364</v>
      </c>
      <c r="CV28">
        <v>1980</v>
      </c>
      <c r="CW28" t="s">
        <v>517</v>
      </c>
      <c r="CX28" t="s">
        <v>517</v>
      </c>
      <c r="CY28" t="s">
        <v>517</v>
      </c>
      <c r="CZ28" t="s">
        <v>517</v>
      </c>
      <c r="DA28" t="s">
        <v>519</v>
      </c>
      <c r="DB28" t="s">
        <v>517</v>
      </c>
      <c r="DC28">
        <v>0</v>
      </c>
      <c r="DD28">
        <v>389</v>
      </c>
      <c r="DE28">
        <v>0</v>
      </c>
      <c r="DF28">
        <v>6065</v>
      </c>
      <c r="DG28">
        <v>12519</v>
      </c>
      <c r="DH28">
        <v>35</v>
      </c>
      <c r="DI28">
        <v>93</v>
      </c>
      <c r="DJ28">
        <v>1682</v>
      </c>
      <c r="DK28">
        <v>6528.5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158</v>
      </c>
      <c r="DR28">
        <v>0</v>
      </c>
      <c r="DS28">
        <v>4090</v>
      </c>
      <c r="DT28">
        <v>0</v>
      </c>
      <c r="DU28">
        <v>0</v>
      </c>
      <c r="DV28">
        <v>0</v>
      </c>
      <c r="DW28">
        <v>0</v>
      </c>
      <c r="DX28">
        <v>41690</v>
      </c>
      <c r="DY28">
        <v>0</v>
      </c>
      <c r="DZ28">
        <v>5</v>
      </c>
      <c r="EA28">
        <v>0</v>
      </c>
      <c r="EB28">
        <v>0</v>
      </c>
      <c r="EC28">
        <v>0</v>
      </c>
      <c r="ED28">
        <v>0</v>
      </c>
      <c r="EE28">
        <v>50</v>
      </c>
      <c r="EF28">
        <v>41740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1</v>
      </c>
      <c r="EN28">
        <v>0</v>
      </c>
      <c r="EO28">
        <v>383</v>
      </c>
      <c r="EP28">
        <v>767</v>
      </c>
      <c r="EQ28">
        <v>0</v>
      </c>
      <c r="ER28">
        <v>1</v>
      </c>
      <c r="ES28">
        <v>0</v>
      </c>
      <c r="ET28">
        <v>3</v>
      </c>
      <c r="EU28">
        <v>7</v>
      </c>
      <c r="EV28">
        <v>0</v>
      </c>
      <c r="EW28">
        <v>0</v>
      </c>
      <c r="EX28">
        <v>0</v>
      </c>
      <c r="EY28">
        <v>162562</v>
      </c>
      <c r="EZ28">
        <v>0.47025138658791327</v>
      </c>
      <c r="FA28">
        <v>3.9031429326034242</v>
      </c>
      <c r="FB28">
        <v>1443</v>
      </c>
      <c r="FC28">
        <v>583</v>
      </c>
      <c r="FD28">
        <v>455</v>
      </c>
      <c r="FE28">
        <v>1857</v>
      </c>
      <c r="FF28">
        <v>581900</v>
      </c>
      <c r="FG28">
        <v>0.504</v>
      </c>
      <c r="FH28">
        <v>206649</v>
      </c>
      <c r="FI28">
        <v>0.51</v>
      </c>
      <c r="FJ28">
        <v>463620</v>
      </c>
      <c r="FK28">
        <v>0.14299999999999999</v>
      </c>
      <c r="FL28">
        <v>1</v>
      </c>
      <c r="FM28" t="s">
        <v>1031</v>
      </c>
      <c r="FN28">
        <v>1</v>
      </c>
      <c r="FO28" t="s">
        <v>517</v>
      </c>
      <c r="FP28" t="s">
        <v>519</v>
      </c>
      <c r="FQ28" t="s">
        <v>519</v>
      </c>
      <c r="FR28" t="s">
        <v>517</v>
      </c>
      <c r="FS28" t="s">
        <v>1379</v>
      </c>
      <c r="FT28">
        <v>65</v>
      </c>
      <c r="FU28">
        <v>346</v>
      </c>
      <c r="FV28">
        <v>54</v>
      </c>
      <c r="FW28">
        <v>268</v>
      </c>
      <c r="FX28">
        <v>590</v>
      </c>
      <c r="FY28" t="s">
        <v>519</v>
      </c>
      <c r="GA28">
        <v>7</v>
      </c>
      <c r="GB28">
        <v>171</v>
      </c>
      <c r="GC28" t="s">
        <v>519</v>
      </c>
      <c r="GD28" t="s">
        <v>519</v>
      </c>
      <c r="GE28" t="s">
        <v>519</v>
      </c>
      <c r="GF28" t="s">
        <v>519</v>
      </c>
      <c r="GG28" t="s">
        <v>519</v>
      </c>
      <c r="GH28" t="s">
        <v>519</v>
      </c>
      <c r="GI28" t="s">
        <v>519</v>
      </c>
      <c r="GJ28" t="s">
        <v>519</v>
      </c>
      <c r="GK28" t="s">
        <v>519</v>
      </c>
      <c r="GL28" t="s">
        <v>519</v>
      </c>
      <c r="GM28">
        <v>67</v>
      </c>
      <c r="GN28" t="s">
        <v>519</v>
      </c>
      <c r="GO28" t="s">
        <v>761</v>
      </c>
      <c r="GP28">
        <v>0</v>
      </c>
      <c r="GQ28" t="s">
        <v>761</v>
      </c>
      <c r="GR28">
        <v>21</v>
      </c>
      <c r="GS28" t="s">
        <v>761</v>
      </c>
      <c r="GT28">
        <v>54</v>
      </c>
      <c r="GU28" t="s">
        <v>761</v>
      </c>
      <c r="GV28">
        <v>4</v>
      </c>
      <c r="GW28">
        <v>2</v>
      </c>
      <c r="GX28" t="s">
        <v>562</v>
      </c>
      <c r="GY28">
        <v>3</v>
      </c>
      <c r="GZ28" t="s">
        <v>609</v>
      </c>
      <c r="HA28" t="s">
        <v>762</v>
      </c>
      <c r="HB28">
        <v>4</v>
      </c>
      <c r="HC28">
        <v>8248</v>
      </c>
      <c r="HD28">
        <v>8248</v>
      </c>
      <c r="HE28">
        <v>645</v>
      </c>
      <c r="HF28">
        <v>191</v>
      </c>
      <c r="HG28">
        <v>8776</v>
      </c>
      <c r="HH28">
        <v>7518</v>
      </c>
      <c r="HI28" t="s">
        <v>519</v>
      </c>
      <c r="HJ28" t="s">
        <v>519</v>
      </c>
      <c r="HK28" t="s">
        <v>519</v>
      </c>
      <c r="HL28">
        <v>206</v>
      </c>
      <c r="HM28">
        <v>236</v>
      </c>
      <c r="HN28">
        <v>188</v>
      </c>
      <c r="HO28">
        <v>169</v>
      </c>
      <c r="HP28" t="s">
        <v>519</v>
      </c>
      <c r="HQ28">
        <v>101</v>
      </c>
      <c r="HR28">
        <v>587</v>
      </c>
      <c r="HS28">
        <v>1012</v>
      </c>
      <c r="HT28">
        <v>1189</v>
      </c>
      <c r="HU28">
        <v>8</v>
      </c>
      <c r="HV28">
        <v>3</v>
      </c>
      <c r="HW28">
        <v>240</v>
      </c>
      <c r="HX28">
        <v>78</v>
      </c>
      <c r="HY28" t="s">
        <v>519</v>
      </c>
      <c r="HZ28" t="s">
        <v>519</v>
      </c>
      <c r="IA28" t="s">
        <v>519</v>
      </c>
      <c r="IB28" t="s">
        <v>519</v>
      </c>
      <c r="IC28" t="s">
        <v>574</v>
      </c>
      <c r="ID28" t="s">
        <v>564</v>
      </c>
      <c r="IE28" s="94">
        <v>33208</v>
      </c>
      <c r="IF28" s="94">
        <v>40118</v>
      </c>
      <c r="IG28" t="s">
        <v>517</v>
      </c>
      <c r="IH28" t="s">
        <v>517</v>
      </c>
      <c r="II28" t="s">
        <v>517</v>
      </c>
      <c r="IJ28" t="s">
        <v>519</v>
      </c>
      <c r="IK28" t="s">
        <v>517</v>
      </c>
      <c r="IL28" t="s">
        <v>556</v>
      </c>
      <c r="IM28">
        <v>6</v>
      </c>
      <c r="IR28" t="s">
        <v>618</v>
      </c>
    </row>
    <row r="29" spans="1:252">
      <c r="A29">
        <v>26</v>
      </c>
      <c r="B29" t="s">
        <v>763</v>
      </c>
      <c r="C29" t="s">
        <v>764</v>
      </c>
      <c r="D29">
        <v>736</v>
      </c>
      <c r="E29" t="s">
        <v>545</v>
      </c>
      <c r="F29">
        <v>207</v>
      </c>
      <c r="G29" t="s">
        <v>765</v>
      </c>
      <c r="H29" t="s">
        <v>1443</v>
      </c>
      <c r="I29" t="s">
        <v>766</v>
      </c>
      <c r="J29" t="s">
        <v>512</v>
      </c>
      <c r="K29" t="s">
        <v>1444</v>
      </c>
      <c r="L29" t="s">
        <v>767</v>
      </c>
      <c r="M29" t="s">
        <v>1445</v>
      </c>
      <c r="N29" t="s">
        <v>550</v>
      </c>
      <c r="O29" t="s">
        <v>519</v>
      </c>
      <c r="P29" t="s">
        <v>768</v>
      </c>
      <c r="Q29" t="s">
        <v>516</v>
      </c>
      <c r="R29" t="s">
        <v>517</v>
      </c>
      <c r="V29">
        <v>0</v>
      </c>
      <c r="W29">
        <v>1</v>
      </c>
      <c r="X29">
        <v>0</v>
      </c>
      <c r="Y29">
        <v>0</v>
      </c>
      <c r="Z29">
        <v>0</v>
      </c>
      <c r="AA29">
        <v>1</v>
      </c>
      <c r="AB29">
        <v>0</v>
      </c>
      <c r="AC29">
        <v>0</v>
      </c>
      <c r="AD29">
        <v>0</v>
      </c>
      <c r="AE29">
        <v>2</v>
      </c>
      <c r="AF29">
        <v>1</v>
      </c>
      <c r="AG29">
        <v>0</v>
      </c>
      <c r="AH29">
        <v>3</v>
      </c>
      <c r="AI29">
        <v>1</v>
      </c>
      <c r="AJ29">
        <v>0</v>
      </c>
      <c r="AK29">
        <v>0</v>
      </c>
      <c r="AL29">
        <v>0.75</v>
      </c>
      <c r="AM29">
        <v>0.75</v>
      </c>
      <c r="AN29">
        <v>0</v>
      </c>
      <c r="AO29">
        <v>0</v>
      </c>
      <c r="AP29">
        <v>0</v>
      </c>
      <c r="AQ29">
        <v>0</v>
      </c>
      <c r="AR29">
        <v>4</v>
      </c>
      <c r="AS29">
        <v>6</v>
      </c>
      <c r="AT29">
        <v>20</v>
      </c>
      <c r="AU29">
        <v>60</v>
      </c>
      <c r="AV29" t="s">
        <v>1374</v>
      </c>
      <c r="AW29">
        <v>20</v>
      </c>
      <c r="AX29" t="s">
        <v>1374</v>
      </c>
      <c r="AY29">
        <v>1</v>
      </c>
      <c r="AZ29">
        <v>1</v>
      </c>
      <c r="BA29" t="s">
        <v>1375</v>
      </c>
      <c r="BE29">
        <v>408</v>
      </c>
      <c r="BF29" t="s">
        <v>1375</v>
      </c>
      <c r="BG29">
        <v>1</v>
      </c>
      <c r="BH29">
        <v>1</v>
      </c>
      <c r="BN29">
        <v>1</v>
      </c>
      <c r="BO29">
        <v>1</v>
      </c>
      <c r="BP29" t="s">
        <v>1375</v>
      </c>
      <c r="BT29" t="s">
        <v>517</v>
      </c>
      <c r="BU29" t="s">
        <v>517</v>
      </c>
      <c r="BV29" t="s">
        <v>519</v>
      </c>
      <c r="BW29">
        <v>1</v>
      </c>
      <c r="BX29">
        <v>2</v>
      </c>
      <c r="BY29">
        <v>1</v>
      </c>
      <c r="BZ29">
        <v>20</v>
      </c>
      <c r="CA29">
        <v>11</v>
      </c>
      <c r="CB29" t="s">
        <v>553</v>
      </c>
      <c r="CC29">
        <v>2</v>
      </c>
      <c r="CD29" s="2">
        <v>0.91666666666666663</v>
      </c>
      <c r="CE29" s="2">
        <v>0.20833333333333334</v>
      </c>
      <c r="CF29" s="2">
        <v>0.70833333333333337</v>
      </c>
      <c r="CG29" s="2">
        <v>0.91666666666666663</v>
      </c>
      <c r="CH29" s="2">
        <v>0.20833333333333334</v>
      </c>
      <c r="CI29" s="2">
        <v>0.36458333333333331</v>
      </c>
      <c r="CJ29" t="s">
        <v>521</v>
      </c>
      <c r="CK29" t="s">
        <v>522</v>
      </c>
      <c r="CL29">
        <v>2</v>
      </c>
      <c r="CM29" s="2">
        <v>0</v>
      </c>
      <c r="CN29" s="2">
        <v>0</v>
      </c>
      <c r="CO29" s="2">
        <v>0.35416666666666669</v>
      </c>
      <c r="CP29" s="2">
        <v>0.70833333333333337</v>
      </c>
      <c r="CQ29" s="2"/>
      <c r="CR29" s="2"/>
      <c r="CT29">
        <v>605</v>
      </c>
      <c r="CU29">
        <v>594</v>
      </c>
      <c r="CV29">
        <v>1265</v>
      </c>
      <c r="CW29" t="s">
        <v>517</v>
      </c>
      <c r="CX29" t="s">
        <v>517</v>
      </c>
      <c r="CY29" t="s">
        <v>517</v>
      </c>
      <c r="CZ29" t="s">
        <v>517</v>
      </c>
      <c r="DA29" t="s">
        <v>519</v>
      </c>
      <c r="DB29" t="s">
        <v>517</v>
      </c>
      <c r="DC29">
        <v>0</v>
      </c>
      <c r="DD29">
        <v>22</v>
      </c>
      <c r="DE29">
        <v>0</v>
      </c>
      <c r="DF29">
        <v>4352</v>
      </c>
      <c r="DG29">
        <v>8726</v>
      </c>
      <c r="DH29">
        <v>2</v>
      </c>
      <c r="DI29">
        <v>1583</v>
      </c>
      <c r="DJ29">
        <v>443</v>
      </c>
      <c r="DK29">
        <v>4829.25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1685</v>
      </c>
      <c r="DT29">
        <v>0</v>
      </c>
      <c r="DU29">
        <v>0</v>
      </c>
      <c r="DV29">
        <v>0</v>
      </c>
      <c r="DW29">
        <v>0</v>
      </c>
      <c r="DX29">
        <v>16850</v>
      </c>
      <c r="DY29">
        <v>0</v>
      </c>
      <c r="DZ29">
        <v>5</v>
      </c>
      <c r="EA29">
        <v>0</v>
      </c>
      <c r="EB29">
        <v>0</v>
      </c>
      <c r="EC29">
        <v>0</v>
      </c>
      <c r="ED29">
        <v>0</v>
      </c>
      <c r="EE29">
        <v>50</v>
      </c>
      <c r="EF29">
        <v>16900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43</v>
      </c>
      <c r="EP29">
        <v>86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23737.5</v>
      </c>
      <c r="EZ29">
        <v>0.51916254568909914</v>
      </c>
      <c r="FA29">
        <v>0.85062352182326384</v>
      </c>
      <c r="FB29">
        <v>1104</v>
      </c>
      <c r="FC29">
        <v>274</v>
      </c>
      <c r="FD29">
        <v>348</v>
      </c>
      <c r="FE29">
        <v>1726</v>
      </c>
      <c r="FF29">
        <v>396382</v>
      </c>
      <c r="FG29">
        <v>0.5</v>
      </c>
      <c r="FH29">
        <v>243796</v>
      </c>
      <c r="FI29">
        <v>0.6</v>
      </c>
      <c r="FJ29">
        <v>849970</v>
      </c>
      <c r="FK29">
        <v>0.6</v>
      </c>
      <c r="FL29">
        <v>1</v>
      </c>
      <c r="FM29">
        <v>2</v>
      </c>
      <c r="FN29">
        <v>1</v>
      </c>
      <c r="FO29" t="s">
        <v>517</v>
      </c>
      <c r="FP29" t="s">
        <v>519</v>
      </c>
      <c r="FQ29" t="s">
        <v>519</v>
      </c>
      <c r="FR29" t="s">
        <v>517</v>
      </c>
      <c r="FS29" t="s">
        <v>1446</v>
      </c>
      <c r="FT29">
        <v>319</v>
      </c>
      <c r="FU29">
        <v>150</v>
      </c>
      <c r="FV29">
        <v>250</v>
      </c>
      <c r="FW29">
        <v>120</v>
      </c>
      <c r="FX29">
        <v>490</v>
      </c>
      <c r="FY29" t="s">
        <v>519</v>
      </c>
      <c r="GA29">
        <v>10</v>
      </c>
      <c r="GB29" t="s">
        <v>519</v>
      </c>
      <c r="GC29" t="s">
        <v>519</v>
      </c>
      <c r="GD29">
        <v>8</v>
      </c>
      <c r="GE29" t="s">
        <v>519</v>
      </c>
      <c r="GF29" t="s">
        <v>519</v>
      </c>
      <c r="GG29" t="s">
        <v>519</v>
      </c>
      <c r="GH29" t="s">
        <v>519</v>
      </c>
      <c r="GI29">
        <v>128</v>
      </c>
      <c r="GJ29" t="s">
        <v>519</v>
      </c>
      <c r="GK29">
        <v>17</v>
      </c>
      <c r="GL29" t="s">
        <v>519</v>
      </c>
      <c r="GM29">
        <v>1</v>
      </c>
      <c r="GN29">
        <v>1</v>
      </c>
      <c r="GO29">
        <v>4</v>
      </c>
      <c r="GP29" t="s">
        <v>519</v>
      </c>
      <c r="GQ29">
        <v>4</v>
      </c>
      <c r="GR29">
        <v>2</v>
      </c>
      <c r="GS29">
        <v>3</v>
      </c>
      <c r="GT29">
        <v>5</v>
      </c>
      <c r="GU29">
        <v>3</v>
      </c>
      <c r="GV29">
        <v>12</v>
      </c>
      <c r="GW29">
        <v>7</v>
      </c>
      <c r="GX29">
        <v>5</v>
      </c>
      <c r="GY29">
        <v>4</v>
      </c>
      <c r="GZ29" t="s">
        <v>1447</v>
      </c>
      <c r="HA29" t="s">
        <v>524</v>
      </c>
      <c r="HB29">
        <v>16</v>
      </c>
      <c r="HC29">
        <v>6131</v>
      </c>
      <c r="HD29">
        <v>6131</v>
      </c>
      <c r="HE29">
        <v>72</v>
      </c>
      <c r="HF29">
        <v>110</v>
      </c>
      <c r="HG29">
        <v>7205</v>
      </c>
      <c r="HH29">
        <v>4709</v>
      </c>
      <c r="HI29">
        <v>3</v>
      </c>
      <c r="HJ29">
        <v>2</v>
      </c>
      <c r="HK29">
        <v>4</v>
      </c>
      <c r="HL29">
        <v>41</v>
      </c>
      <c r="HM29">
        <v>74</v>
      </c>
      <c r="HN29" t="s">
        <v>519</v>
      </c>
      <c r="HO29" t="s">
        <v>519</v>
      </c>
      <c r="HP29" t="s">
        <v>519</v>
      </c>
      <c r="HQ29" t="s">
        <v>519</v>
      </c>
      <c r="HR29" t="s">
        <v>519</v>
      </c>
      <c r="HS29" t="s">
        <v>519</v>
      </c>
      <c r="HT29" t="s">
        <v>519</v>
      </c>
      <c r="HU29" t="s">
        <v>519</v>
      </c>
      <c r="HV29" t="s">
        <v>519</v>
      </c>
      <c r="HW29" t="s">
        <v>519</v>
      </c>
      <c r="HX29" t="s">
        <v>519</v>
      </c>
      <c r="HY29" t="s">
        <v>519</v>
      </c>
      <c r="HZ29" t="s">
        <v>519</v>
      </c>
      <c r="IA29" t="s">
        <v>519</v>
      </c>
      <c r="IB29" t="s">
        <v>519</v>
      </c>
      <c r="IC29" t="s">
        <v>574</v>
      </c>
      <c r="ID29" t="s">
        <v>564</v>
      </c>
      <c r="IE29" s="94">
        <v>36617</v>
      </c>
      <c r="IF29" s="94">
        <v>40057</v>
      </c>
      <c r="IG29" t="s">
        <v>517</v>
      </c>
      <c r="IH29" t="s">
        <v>517</v>
      </c>
      <c r="II29" t="s">
        <v>517</v>
      </c>
      <c r="IJ29" t="s">
        <v>519</v>
      </c>
      <c r="IK29" t="s">
        <v>519</v>
      </c>
      <c r="IL29" t="s">
        <v>1448</v>
      </c>
      <c r="IM29">
        <v>1</v>
      </c>
      <c r="IN29" t="s">
        <v>556</v>
      </c>
      <c r="IO29">
        <v>6</v>
      </c>
      <c r="IR29" t="s">
        <v>528</v>
      </c>
    </row>
    <row r="30" spans="1:252">
      <c r="A30">
        <v>27</v>
      </c>
      <c r="B30" t="s">
        <v>769</v>
      </c>
      <c r="C30" t="s">
        <v>770</v>
      </c>
      <c r="D30">
        <v>696</v>
      </c>
      <c r="E30" t="s">
        <v>545</v>
      </c>
      <c r="F30">
        <v>225</v>
      </c>
      <c r="G30" t="s">
        <v>771</v>
      </c>
      <c r="H30" t="s">
        <v>1449</v>
      </c>
      <c r="I30" t="s">
        <v>772</v>
      </c>
      <c r="J30" t="s">
        <v>512</v>
      </c>
      <c r="K30" t="s">
        <v>773</v>
      </c>
      <c r="L30" t="s">
        <v>1450</v>
      </c>
      <c r="M30" t="s">
        <v>1451</v>
      </c>
      <c r="N30" t="s">
        <v>550</v>
      </c>
      <c r="O30" t="s">
        <v>519</v>
      </c>
      <c r="P30" t="s">
        <v>1452</v>
      </c>
      <c r="Q30" t="s">
        <v>518</v>
      </c>
      <c r="R30" t="s">
        <v>517</v>
      </c>
      <c r="V30">
        <v>0</v>
      </c>
      <c r="W30">
        <v>0</v>
      </c>
      <c r="X30">
        <v>0</v>
      </c>
      <c r="Y30">
        <v>1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1</v>
      </c>
      <c r="AF30">
        <v>2</v>
      </c>
      <c r="AG30">
        <v>0</v>
      </c>
      <c r="AH30">
        <v>4</v>
      </c>
      <c r="AI30">
        <v>2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1</v>
      </c>
      <c r="AS30">
        <v>3</v>
      </c>
      <c r="AT30">
        <v>20</v>
      </c>
      <c r="AU30">
        <v>20</v>
      </c>
      <c r="AV30" t="s">
        <v>1374</v>
      </c>
      <c r="AW30">
        <v>20</v>
      </c>
      <c r="AX30" t="s">
        <v>1374</v>
      </c>
      <c r="AY30">
        <v>6</v>
      </c>
      <c r="AZ30">
        <v>6</v>
      </c>
      <c r="BA30" t="s">
        <v>1374</v>
      </c>
      <c r="BB30">
        <v>8</v>
      </c>
      <c r="BC30">
        <v>8</v>
      </c>
      <c r="BD30" t="s">
        <v>1378</v>
      </c>
      <c r="BE30">
        <v>192</v>
      </c>
      <c r="BF30" t="s">
        <v>1375</v>
      </c>
      <c r="BG30">
        <v>1</v>
      </c>
      <c r="BH30">
        <v>1</v>
      </c>
      <c r="BL30">
        <v>1</v>
      </c>
      <c r="BM30" t="s">
        <v>618</v>
      </c>
      <c r="BN30">
        <v>1</v>
      </c>
      <c r="BO30">
        <v>1</v>
      </c>
      <c r="BP30" t="s">
        <v>1378</v>
      </c>
      <c r="BQ30">
        <v>1</v>
      </c>
      <c r="BR30">
        <v>1</v>
      </c>
      <c r="BS30" t="s">
        <v>1378</v>
      </c>
      <c r="BT30" t="s">
        <v>519</v>
      </c>
      <c r="BU30" t="s">
        <v>517</v>
      </c>
      <c r="BV30" t="s">
        <v>519</v>
      </c>
      <c r="BW30">
        <v>0</v>
      </c>
      <c r="BX30">
        <v>2</v>
      </c>
      <c r="BY30">
        <v>2</v>
      </c>
      <c r="BZ30">
        <v>25</v>
      </c>
      <c r="CA30">
        <v>10</v>
      </c>
      <c r="CB30" t="s">
        <v>538</v>
      </c>
      <c r="CC30">
        <v>1</v>
      </c>
      <c r="CD30" s="2">
        <v>0.71875</v>
      </c>
      <c r="CE30" s="2">
        <v>0.36458333333333331</v>
      </c>
      <c r="CF30" s="2"/>
      <c r="CG30" s="2"/>
      <c r="CH30" s="2"/>
      <c r="CI30" s="2"/>
      <c r="CJ30" t="s">
        <v>521</v>
      </c>
      <c r="CK30" t="s">
        <v>540</v>
      </c>
      <c r="CL30">
        <v>1</v>
      </c>
      <c r="CM30" s="2">
        <v>0.35416666666666669</v>
      </c>
      <c r="CN30" s="2">
        <v>0.36458333333333331</v>
      </c>
      <c r="CO30" s="2"/>
      <c r="CP30" s="2"/>
      <c r="CQ30" s="2"/>
      <c r="CR30" s="2"/>
      <c r="CT30">
        <v>284</v>
      </c>
      <c r="CU30">
        <v>0</v>
      </c>
      <c r="CV30">
        <v>1113</v>
      </c>
      <c r="CW30" t="s">
        <v>517</v>
      </c>
      <c r="CX30" t="s">
        <v>517</v>
      </c>
      <c r="CY30" t="s">
        <v>517</v>
      </c>
      <c r="CZ30" t="s">
        <v>519</v>
      </c>
      <c r="DA30" t="s">
        <v>519</v>
      </c>
      <c r="DB30" t="s">
        <v>517</v>
      </c>
      <c r="DC30">
        <v>0</v>
      </c>
      <c r="DD30">
        <v>45</v>
      </c>
      <c r="DE30">
        <v>0</v>
      </c>
      <c r="DF30">
        <v>3273</v>
      </c>
      <c r="DG30">
        <v>6591</v>
      </c>
      <c r="DH30">
        <v>23</v>
      </c>
      <c r="DI30">
        <v>935</v>
      </c>
      <c r="DJ30">
        <v>207</v>
      </c>
      <c r="DK30">
        <v>2669.25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1</v>
      </c>
      <c r="DR30">
        <v>0</v>
      </c>
      <c r="DS30">
        <v>1820</v>
      </c>
      <c r="DT30">
        <v>0</v>
      </c>
      <c r="DU30">
        <v>0</v>
      </c>
      <c r="DV30">
        <v>0</v>
      </c>
      <c r="DW30">
        <v>0</v>
      </c>
      <c r="DX30">
        <v>18205</v>
      </c>
      <c r="DY30">
        <v>0</v>
      </c>
      <c r="DZ30">
        <v>99</v>
      </c>
      <c r="EA30">
        <v>0</v>
      </c>
      <c r="EB30">
        <v>1</v>
      </c>
      <c r="EC30">
        <v>0</v>
      </c>
      <c r="ED30">
        <v>0</v>
      </c>
      <c r="EE30">
        <v>1005</v>
      </c>
      <c r="EF30">
        <v>19210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2</v>
      </c>
      <c r="EU30">
        <v>4</v>
      </c>
      <c r="EV30">
        <v>0</v>
      </c>
      <c r="EW30">
        <v>0</v>
      </c>
      <c r="EX30">
        <v>0</v>
      </c>
      <c r="EY30">
        <v>83742</v>
      </c>
      <c r="EZ30">
        <v>0.37792014724621265</v>
      </c>
      <c r="FA30">
        <v>3.9521449808863087</v>
      </c>
      <c r="FB30">
        <v>652</v>
      </c>
      <c r="FC30">
        <v>220</v>
      </c>
      <c r="FD30">
        <v>140</v>
      </c>
      <c r="FE30">
        <v>882</v>
      </c>
      <c r="FF30">
        <v>0</v>
      </c>
      <c r="FG30">
        <v>0</v>
      </c>
      <c r="FH30">
        <v>261210</v>
      </c>
      <c r="FI30">
        <v>1</v>
      </c>
      <c r="FJ30">
        <v>386350</v>
      </c>
      <c r="FK30">
        <v>0.3</v>
      </c>
      <c r="FL30">
        <v>3</v>
      </c>
      <c r="FM30">
        <v>3</v>
      </c>
      <c r="FN30">
        <v>1</v>
      </c>
      <c r="FO30" t="s">
        <v>517</v>
      </c>
      <c r="FP30" t="s">
        <v>519</v>
      </c>
      <c r="FQ30" t="s">
        <v>519</v>
      </c>
      <c r="FR30" t="s">
        <v>517</v>
      </c>
      <c r="FS30" t="s">
        <v>1377</v>
      </c>
      <c r="FT30">
        <v>0</v>
      </c>
      <c r="FU30">
        <v>355</v>
      </c>
      <c r="FV30">
        <v>0</v>
      </c>
      <c r="FW30">
        <v>234</v>
      </c>
      <c r="FX30">
        <v>468</v>
      </c>
      <c r="FY30" t="s">
        <v>519</v>
      </c>
      <c r="GA30" t="s">
        <v>519</v>
      </c>
      <c r="GB30" t="s">
        <v>519</v>
      </c>
      <c r="GC30" t="s">
        <v>519</v>
      </c>
      <c r="GD30" t="s">
        <v>519</v>
      </c>
      <c r="GE30" t="s">
        <v>519</v>
      </c>
      <c r="GF30" t="s">
        <v>519</v>
      </c>
      <c r="GG30" t="s">
        <v>519</v>
      </c>
      <c r="GH30">
        <v>8</v>
      </c>
      <c r="GI30" t="s">
        <v>519</v>
      </c>
      <c r="GJ30" t="s">
        <v>519</v>
      </c>
      <c r="GK30">
        <v>32</v>
      </c>
      <c r="GL30">
        <v>27</v>
      </c>
      <c r="GM30">
        <v>3</v>
      </c>
      <c r="GN30">
        <v>3</v>
      </c>
      <c r="GO30" t="s">
        <v>519</v>
      </c>
      <c r="GP30">
        <v>0</v>
      </c>
      <c r="GQ30" t="s">
        <v>774</v>
      </c>
      <c r="GR30">
        <v>7</v>
      </c>
      <c r="GS30" t="s">
        <v>774</v>
      </c>
      <c r="GT30">
        <v>25</v>
      </c>
      <c r="GU30" t="s">
        <v>774</v>
      </c>
      <c r="GV30">
        <v>7</v>
      </c>
      <c r="GW30">
        <v>3</v>
      </c>
      <c r="GX30">
        <v>1</v>
      </c>
      <c r="GY30">
        <v>0</v>
      </c>
      <c r="GZ30" t="s">
        <v>519</v>
      </c>
      <c r="HA30" t="s">
        <v>519</v>
      </c>
      <c r="HB30">
        <v>0</v>
      </c>
      <c r="HC30">
        <v>8044</v>
      </c>
      <c r="HD30">
        <v>8044</v>
      </c>
      <c r="HE30">
        <v>72</v>
      </c>
      <c r="HF30" t="s">
        <v>519</v>
      </c>
      <c r="HG30">
        <v>7755</v>
      </c>
      <c r="HH30">
        <v>4181</v>
      </c>
      <c r="HI30">
        <v>9</v>
      </c>
      <c r="HJ30">
        <v>9</v>
      </c>
      <c r="HK30">
        <v>67</v>
      </c>
      <c r="HL30">
        <v>18</v>
      </c>
      <c r="HM30">
        <v>85</v>
      </c>
      <c r="HN30">
        <v>60</v>
      </c>
      <c r="HO30">
        <v>63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0</v>
      </c>
      <c r="IC30" t="s">
        <v>1453</v>
      </c>
      <c r="ID30" t="s">
        <v>724</v>
      </c>
      <c r="IE30" s="94" t="s">
        <v>775</v>
      </c>
      <c r="IF30" s="94">
        <v>41275</v>
      </c>
      <c r="IG30" t="s">
        <v>517</v>
      </c>
      <c r="IH30" t="s">
        <v>517</v>
      </c>
      <c r="II30" t="s">
        <v>517</v>
      </c>
      <c r="IJ30" t="s">
        <v>517</v>
      </c>
      <c r="IK30" t="s">
        <v>517</v>
      </c>
      <c r="IL30" t="s">
        <v>556</v>
      </c>
      <c r="IM30">
        <v>6</v>
      </c>
      <c r="IR30" t="s">
        <v>528</v>
      </c>
    </row>
    <row r="31" spans="1:252">
      <c r="A31">
        <v>28</v>
      </c>
      <c r="B31" t="s">
        <v>776</v>
      </c>
      <c r="C31" t="s">
        <v>777</v>
      </c>
      <c r="D31">
        <v>626</v>
      </c>
      <c r="E31" t="s">
        <v>778</v>
      </c>
      <c r="F31">
        <v>117</v>
      </c>
      <c r="G31" t="s">
        <v>780</v>
      </c>
      <c r="H31" t="s">
        <v>779</v>
      </c>
      <c r="I31" t="s">
        <v>781</v>
      </c>
      <c r="J31" t="s">
        <v>512</v>
      </c>
      <c r="K31" t="s">
        <v>782</v>
      </c>
      <c r="L31" t="s">
        <v>783</v>
      </c>
      <c r="M31" t="s">
        <v>784</v>
      </c>
      <c r="N31" t="s">
        <v>516</v>
      </c>
      <c r="O31" t="s">
        <v>517</v>
      </c>
      <c r="V31">
        <v>0</v>
      </c>
      <c r="W31">
        <v>1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>
        <v>1</v>
      </c>
      <c r="AE31">
        <v>2</v>
      </c>
      <c r="AF31">
        <v>0</v>
      </c>
      <c r="AG31">
        <v>0</v>
      </c>
      <c r="AH31">
        <v>3</v>
      </c>
      <c r="AI31">
        <v>2</v>
      </c>
      <c r="AJ31">
        <v>0</v>
      </c>
      <c r="AK31">
        <v>0</v>
      </c>
      <c r="AL31">
        <v>0.1</v>
      </c>
      <c r="AM31">
        <v>0.1</v>
      </c>
      <c r="AN31">
        <v>0</v>
      </c>
      <c r="AO31">
        <v>0</v>
      </c>
      <c r="AP31">
        <v>0</v>
      </c>
      <c r="AQ31">
        <v>0</v>
      </c>
      <c r="AR31">
        <v>2</v>
      </c>
      <c r="AS31">
        <v>3</v>
      </c>
      <c r="AT31">
        <v>8</v>
      </c>
      <c r="AU31">
        <v>8</v>
      </c>
      <c r="AV31" t="s">
        <v>1374</v>
      </c>
      <c r="AW31">
        <v>8</v>
      </c>
      <c r="AX31" t="s">
        <v>1375</v>
      </c>
      <c r="AY31">
        <v>2</v>
      </c>
      <c r="AZ31">
        <v>3</v>
      </c>
      <c r="BA31" t="s">
        <v>1374</v>
      </c>
      <c r="BB31">
        <v>2</v>
      </c>
      <c r="BC31">
        <v>24</v>
      </c>
      <c r="BD31" t="s">
        <v>1378</v>
      </c>
      <c r="BE31">
        <v>24</v>
      </c>
      <c r="BF31" t="s">
        <v>1375</v>
      </c>
      <c r="BG31">
        <v>1</v>
      </c>
      <c r="BH31">
        <v>1</v>
      </c>
      <c r="BN31">
        <v>1</v>
      </c>
      <c r="BO31">
        <v>1</v>
      </c>
      <c r="BP31" t="s">
        <v>1374</v>
      </c>
      <c r="BT31" t="s">
        <v>517</v>
      </c>
      <c r="BU31" t="s">
        <v>517</v>
      </c>
      <c r="BV31" t="s">
        <v>517</v>
      </c>
      <c r="BW31">
        <v>4</v>
      </c>
      <c r="BX31">
        <v>3</v>
      </c>
      <c r="BY31">
        <v>0</v>
      </c>
      <c r="BZ31">
        <v>26</v>
      </c>
      <c r="CA31">
        <v>0</v>
      </c>
      <c r="CB31" t="s">
        <v>538</v>
      </c>
      <c r="CC31">
        <v>1</v>
      </c>
      <c r="CD31" s="2">
        <v>0.71875</v>
      </c>
      <c r="CE31" s="2">
        <v>0.35416666666666669</v>
      </c>
      <c r="CF31" s="2"/>
      <c r="CG31" s="2"/>
      <c r="CH31" s="2"/>
      <c r="CI31" s="2"/>
      <c r="CJ31" t="s">
        <v>521</v>
      </c>
      <c r="CK31" t="s">
        <v>522</v>
      </c>
      <c r="CL31">
        <v>2</v>
      </c>
      <c r="CM31" s="2">
        <v>0.35416666666666669</v>
      </c>
      <c r="CN31" s="2">
        <v>0.71875</v>
      </c>
      <c r="CO31" s="2">
        <v>0.35416666666666669</v>
      </c>
      <c r="CP31" s="2">
        <v>0.71875</v>
      </c>
      <c r="CQ31" s="2">
        <v>0.39583333333333331</v>
      </c>
      <c r="CR31" s="2">
        <v>0.76041666666666663</v>
      </c>
      <c r="CS31" t="s">
        <v>1376</v>
      </c>
      <c r="CT31">
        <v>244</v>
      </c>
      <c r="CU31">
        <v>0</v>
      </c>
      <c r="CV31">
        <v>400</v>
      </c>
      <c r="CW31" t="s">
        <v>517</v>
      </c>
      <c r="CX31" t="s">
        <v>519</v>
      </c>
      <c r="CY31" t="s">
        <v>519</v>
      </c>
      <c r="CZ31" t="s">
        <v>519</v>
      </c>
      <c r="DA31" t="s">
        <v>519</v>
      </c>
      <c r="DB31" t="s">
        <v>517</v>
      </c>
      <c r="DC31">
        <v>0</v>
      </c>
      <c r="DD31">
        <v>1</v>
      </c>
      <c r="DE31">
        <v>0</v>
      </c>
      <c r="DF31">
        <v>3859</v>
      </c>
      <c r="DG31">
        <v>7719</v>
      </c>
      <c r="DH31">
        <v>59</v>
      </c>
      <c r="DI31">
        <v>2050</v>
      </c>
      <c r="DJ31">
        <v>220</v>
      </c>
      <c r="DK31">
        <v>4984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2089</v>
      </c>
      <c r="DT31">
        <v>0</v>
      </c>
      <c r="DU31">
        <v>0</v>
      </c>
      <c r="DV31">
        <v>0</v>
      </c>
      <c r="DW31">
        <v>0</v>
      </c>
      <c r="DX31">
        <v>20890</v>
      </c>
      <c r="DY31">
        <v>0</v>
      </c>
      <c r="DZ31">
        <v>9</v>
      </c>
      <c r="EA31">
        <v>0</v>
      </c>
      <c r="EB31">
        <v>0</v>
      </c>
      <c r="EC31">
        <v>0</v>
      </c>
      <c r="ED31">
        <v>0</v>
      </c>
      <c r="EE31">
        <v>90</v>
      </c>
      <c r="EF31">
        <v>20980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4</v>
      </c>
      <c r="EP31">
        <v>8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73202</v>
      </c>
      <c r="EZ31">
        <v>0.57845868152274837</v>
      </c>
      <c r="FA31">
        <v>2.8320179510987313</v>
      </c>
      <c r="FB31">
        <v>669</v>
      </c>
      <c r="FC31">
        <v>245</v>
      </c>
      <c r="FD31">
        <v>257</v>
      </c>
      <c r="FE31">
        <v>997</v>
      </c>
      <c r="FF31">
        <v>2092156</v>
      </c>
      <c r="FG31">
        <v>3.05</v>
      </c>
      <c r="FH31">
        <v>139310</v>
      </c>
      <c r="FI31">
        <v>0.34</v>
      </c>
      <c r="FJ31">
        <v>309080</v>
      </c>
      <c r="FK31">
        <v>0.19</v>
      </c>
      <c r="FL31">
        <v>4</v>
      </c>
      <c r="FM31">
        <v>4</v>
      </c>
      <c r="FN31">
        <v>1</v>
      </c>
      <c r="FO31" t="s">
        <v>517</v>
      </c>
      <c r="FP31" t="s">
        <v>519</v>
      </c>
      <c r="FQ31" t="s">
        <v>519</v>
      </c>
      <c r="FR31" t="s">
        <v>517</v>
      </c>
      <c r="FS31" t="s">
        <v>1379</v>
      </c>
      <c r="FT31">
        <v>40</v>
      </c>
      <c r="FU31">
        <v>535</v>
      </c>
      <c r="FV31">
        <v>37</v>
      </c>
      <c r="FW31">
        <v>426</v>
      </c>
      <c r="FX31">
        <v>889</v>
      </c>
      <c r="FY31" t="s">
        <v>519</v>
      </c>
      <c r="GA31" t="s">
        <v>519</v>
      </c>
      <c r="GB31" t="s">
        <v>519</v>
      </c>
      <c r="GC31" t="s">
        <v>519</v>
      </c>
      <c r="GD31" t="s">
        <v>519</v>
      </c>
      <c r="GE31" t="s">
        <v>519</v>
      </c>
      <c r="GF31">
        <v>0</v>
      </c>
      <c r="GG31">
        <v>0</v>
      </c>
      <c r="GH31">
        <v>0</v>
      </c>
      <c r="GI31">
        <v>0</v>
      </c>
      <c r="GJ31" t="s">
        <v>519</v>
      </c>
      <c r="GK31">
        <v>16</v>
      </c>
      <c r="GL31" t="s">
        <v>519</v>
      </c>
      <c r="GM31" t="s">
        <v>519</v>
      </c>
      <c r="GN31">
        <v>0</v>
      </c>
      <c r="GO31" t="s">
        <v>519</v>
      </c>
      <c r="GP31">
        <v>0</v>
      </c>
      <c r="GQ31">
        <v>6</v>
      </c>
      <c r="GR31">
        <v>4</v>
      </c>
      <c r="GS31" t="s">
        <v>785</v>
      </c>
      <c r="GT31">
        <v>9</v>
      </c>
      <c r="GU31" t="s">
        <v>786</v>
      </c>
      <c r="GV31">
        <v>7</v>
      </c>
      <c r="GW31">
        <v>3</v>
      </c>
      <c r="GX31">
        <v>5</v>
      </c>
      <c r="GY31">
        <v>3</v>
      </c>
      <c r="GZ31" t="s">
        <v>787</v>
      </c>
      <c r="HA31">
        <v>3</v>
      </c>
      <c r="HB31">
        <v>3</v>
      </c>
      <c r="HC31">
        <v>6673</v>
      </c>
      <c r="HD31">
        <v>6673</v>
      </c>
      <c r="HE31">
        <v>46</v>
      </c>
      <c r="HF31" t="s">
        <v>519</v>
      </c>
      <c r="HG31">
        <v>6663</v>
      </c>
      <c r="HH31">
        <v>1632</v>
      </c>
      <c r="HI31">
        <v>0</v>
      </c>
      <c r="HJ31">
        <v>2</v>
      </c>
      <c r="HK31">
        <v>4</v>
      </c>
      <c r="HL31">
        <v>33</v>
      </c>
      <c r="HM31" t="s">
        <v>519</v>
      </c>
      <c r="HN31" t="s">
        <v>519</v>
      </c>
      <c r="HO31" t="s">
        <v>519</v>
      </c>
      <c r="HP31" t="s">
        <v>519</v>
      </c>
      <c r="HQ31" t="s">
        <v>519</v>
      </c>
      <c r="HR31" t="s">
        <v>519</v>
      </c>
      <c r="HS31" t="s">
        <v>519</v>
      </c>
      <c r="HT31" t="s">
        <v>519</v>
      </c>
      <c r="HU31" t="s">
        <v>519</v>
      </c>
      <c r="HV31" t="s">
        <v>519</v>
      </c>
      <c r="HW31" t="s">
        <v>519</v>
      </c>
      <c r="HX31" t="s">
        <v>519</v>
      </c>
      <c r="HY31" t="s">
        <v>519</v>
      </c>
      <c r="HZ31" t="s">
        <v>519</v>
      </c>
      <c r="IA31" t="s">
        <v>519</v>
      </c>
      <c r="IB31" t="s">
        <v>519</v>
      </c>
      <c r="IC31" t="s">
        <v>788</v>
      </c>
      <c r="ID31" t="s">
        <v>789</v>
      </c>
      <c r="IE31" s="94">
        <v>37773</v>
      </c>
      <c r="IF31" s="94">
        <v>39934</v>
      </c>
      <c r="IG31" t="s">
        <v>517</v>
      </c>
      <c r="IH31" t="s">
        <v>517</v>
      </c>
      <c r="II31" t="s">
        <v>517</v>
      </c>
      <c r="IJ31" t="s">
        <v>517</v>
      </c>
      <c r="IK31" t="s">
        <v>519</v>
      </c>
      <c r="IL31" t="s">
        <v>790</v>
      </c>
      <c r="IM31">
        <v>1</v>
      </c>
      <c r="IN31" t="s">
        <v>556</v>
      </c>
      <c r="IO31">
        <v>6</v>
      </c>
      <c r="IR31" t="s">
        <v>528</v>
      </c>
    </row>
    <row r="32" spans="1:252">
      <c r="A32">
        <v>29</v>
      </c>
      <c r="B32" t="s">
        <v>791</v>
      </c>
      <c r="C32" t="s">
        <v>792</v>
      </c>
      <c r="D32">
        <v>1275</v>
      </c>
      <c r="E32" t="s">
        <v>793</v>
      </c>
      <c r="F32">
        <v>350</v>
      </c>
      <c r="G32" t="s">
        <v>795</v>
      </c>
      <c r="H32" t="s">
        <v>794</v>
      </c>
      <c r="I32" t="s">
        <v>796</v>
      </c>
      <c r="J32" t="s">
        <v>512</v>
      </c>
      <c r="K32" t="s">
        <v>797</v>
      </c>
      <c r="L32" t="s">
        <v>798</v>
      </c>
      <c r="M32" t="s">
        <v>799</v>
      </c>
      <c r="N32" t="s">
        <v>550</v>
      </c>
      <c r="O32" t="s">
        <v>519</v>
      </c>
      <c r="P32" t="s">
        <v>1454</v>
      </c>
      <c r="Q32" t="s">
        <v>516</v>
      </c>
      <c r="R32" t="s">
        <v>517</v>
      </c>
      <c r="V32">
        <v>1</v>
      </c>
      <c r="W32">
        <v>1</v>
      </c>
      <c r="X32">
        <v>1</v>
      </c>
      <c r="Y32">
        <v>2</v>
      </c>
      <c r="Z32">
        <v>2</v>
      </c>
      <c r="AA32">
        <v>3</v>
      </c>
      <c r="AB32">
        <v>0</v>
      </c>
      <c r="AC32">
        <v>1</v>
      </c>
      <c r="AD32">
        <v>1</v>
      </c>
      <c r="AE32">
        <v>2</v>
      </c>
      <c r="AF32">
        <v>0</v>
      </c>
      <c r="AG32">
        <v>0</v>
      </c>
      <c r="AH32">
        <v>4</v>
      </c>
      <c r="AI32">
        <v>3</v>
      </c>
      <c r="AJ32">
        <v>0</v>
      </c>
      <c r="AK32">
        <v>0</v>
      </c>
      <c r="AL32">
        <v>1</v>
      </c>
      <c r="AM32">
        <v>1</v>
      </c>
      <c r="AN32">
        <v>0</v>
      </c>
      <c r="AO32">
        <v>0</v>
      </c>
      <c r="AP32">
        <v>0</v>
      </c>
      <c r="AQ32">
        <v>0</v>
      </c>
      <c r="AR32">
        <v>2</v>
      </c>
      <c r="AS32">
        <v>3</v>
      </c>
      <c r="AY32">
        <v>4</v>
      </c>
      <c r="AZ32">
        <v>6</v>
      </c>
      <c r="BA32" t="s">
        <v>1375</v>
      </c>
      <c r="BE32">
        <v>192</v>
      </c>
      <c r="BF32" t="s">
        <v>1375</v>
      </c>
      <c r="BG32">
        <v>1</v>
      </c>
      <c r="BH32">
        <v>1</v>
      </c>
      <c r="BL32">
        <v>2</v>
      </c>
      <c r="BM32" t="s">
        <v>1378</v>
      </c>
      <c r="BN32">
        <v>2</v>
      </c>
      <c r="BO32">
        <v>1</v>
      </c>
      <c r="BP32" t="s">
        <v>1375</v>
      </c>
      <c r="BT32" t="s">
        <v>517</v>
      </c>
      <c r="BU32" t="s">
        <v>517</v>
      </c>
      <c r="BV32" t="s">
        <v>517</v>
      </c>
      <c r="BW32">
        <v>7</v>
      </c>
      <c r="BX32">
        <v>2</v>
      </c>
      <c r="BY32">
        <v>0</v>
      </c>
      <c r="BZ32">
        <v>19</v>
      </c>
      <c r="CA32">
        <v>0</v>
      </c>
      <c r="CB32" t="s">
        <v>720</v>
      </c>
      <c r="CC32">
        <v>2</v>
      </c>
      <c r="CD32" s="2"/>
      <c r="CE32" s="2"/>
      <c r="CF32" s="2">
        <v>0.6875</v>
      </c>
      <c r="CG32" s="2">
        <v>0.41666666666666669</v>
      </c>
      <c r="CH32" s="2"/>
      <c r="CI32" s="2"/>
      <c r="CJ32" t="s">
        <v>720</v>
      </c>
      <c r="CK32" t="s">
        <v>522</v>
      </c>
      <c r="CL32">
        <v>2</v>
      </c>
      <c r="CM32" s="2"/>
      <c r="CN32" s="2"/>
      <c r="CO32" s="2">
        <v>0.35416666666666669</v>
      </c>
      <c r="CP32" s="2">
        <v>0.71875</v>
      </c>
      <c r="CQ32" s="2"/>
      <c r="CR32" s="2" t="s">
        <v>800</v>
      </c>
      <c r="CT32">
        <v>2880</v>
      </c>
      <c r="CU32">
        <v>2880</v>
      </c>
      <c r="CV32">
        <v>696</v>
      </c>
      <c r="CW32" t="s">
        <v>517</v>
      </c>
      <c r="CX32" t="s">
        <v>517</v>
      </c>
      <c r="CY32" t="s">
        <v>517</v>
      </c>
      <c r="CZ32" t="s">
        <v>519</v>
      </c>
      <c r="DA32" t="s">
        <v>517</v>
      </c>
      <c r="DB32" t="s">
        <v>517</v>
      </c>
      <c r="DC32">
        <v>142</v>
      </c>
      <c r="DD32">
        <v>92</v>
      </c>
      <c r="DE32">
        <v>6081</v>
      </c>
      <c r="DF32">
        <v>1856</v>
      </c>
      <c r="DG32">
        <v>16108</v>
      </c>
      <c r="DH32">
        <v>323</v>
      </c>
      <c r="DI32">
        <v>98</v>
      </c>
      <c r="DJ32">
        <v>3131</v>
      </c>
      <c r="DK32">
        <v>12260.25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77</v>
      </c>
      <c r="DR32">
        <v>0</v>
      </c>
      <c r="DS32">
        <v>5269</v>
      </c>
      <c r="DT32">
        <v>0</v>
      </c>
      <c r="DU32">
        <v>7</v>
      </c>
      <c r="DV32">
        <v>0</v>
      </c>
      <c r="DW32">
        <v>24</v>
      </c>
      <c r="DX32">
        <v>53660</v>
      </c>
      <c r="DY32">
        <v>0</v>
      </c>
      <c r="DZ32">
        <v>19</v>
      </c>
      <c r="EA32">
        <v>0</v>
      </c>
      <c r="EB32">
        <v>17</v>
      </c>
      <c r="EC32">
        <v>0</v>
      </c>
      <c r="ED32">
        <v>18</v>
      </c>
      <c r="EE32">
        <v>805</v>
      </c>
      <c r="EF32">
        <v>54465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1</v>
      </c>
      <c r="EP32">
        <v>2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129987.5</v>
      </c>
      <c r="EZ32">
        <v>0.68431848626925651</v>
      </c>
      <c r="FA32">
        <v>2.4184620823100391</v>
      </c>
      <c r="FB32">
        <v>1556</v>
      </c>
      <c r="FC32">
        <v>575</v>
      </c>
      <c r="FD32">
        <v>556</v>
      </c>
      <c r="FE32">
        <v>2199</v>
      </c>
      <c r="FF32">
        <v>98924</v>
      </c>
      <c r="FG32">
        <v>7.0000000000000007E-2</v>
      </c>
      <c r="FH32">
        <v>413298</v>
      </c>
      <c r="FI32">
        <v>0.54</v>
      </c>
      <c r="FJ32">
        <v>734222</v>
      </c>
      <c r="FK32">
        <v>0.17</v>
      </c>
      <c r="FL32">
        <v>1</v>
      </c>
      <c r="FM32">
        <v>1</v>
      </c>
      <c r="FN32">
        <v>5</v>
      </c>
      <c r="FO32" t="s">
        <v>517</v>
      </c>
      <c r="FP32" t="s">
        <v>517</v>
      </c>
      <c r="FQ32" t="s">
        <v>519</v>
      </c>
      <c r="FR32" t="s">
        <v>517</v>
      </c>
      <c r="FS32" t="s">
        <v>1379</v>
      </c>
      <c r="FT32">
        <v>43</v>
      </c>
      <c r="FU32">
        <v>1025</v>
      </c>
      <c r="FV32">
        <v>48</v>
      </c>
      <c r="FW32">
        <v>879</v>
      </c>
      <c r="FX32">
        <v>1806</v>
      </c>
      <c r="FY32" t="s">
        <v>519</v>
      </c>
      <c r="GA32">
        <v>1034</v>
      </c>
      <c r="GB32" t="s">
        <v>519</v>
      </c>
      <c r="GC32" t="s">
        <v>519</v>
      </c>
      <c r="GD32" t="s">
        <v>519</v>
      </c>
      <c r="GE32">
        <v>10</v>
      </c>
      <c r="GF32" t="s">
        <v>519</v>
      </c>
      <c r="GG32" t="s">
        <v>519</v>
      </c>
      <c r="GH32">
        <v>7</v>
      </c>
      <c r="GI32">
        <v>9</v>
      </c>
      <c r="GJ32" t="s">
        <v>519</v>
      </c>
      <c r="GK32">
        <v>77</v>
      </c>
      <c r="GL32">
        <v>373</v>
      </c>
      <c r="GM32" t="s">
        <v>519</v>
      </c>
      <c r="GN32">
        <v>87</v>
      </c>
      <c r="GO32" t="s">
        <v>523</v>
      </c>
      <c r="GP32">
        <v>0</v>
      </c>
      <c r="GQ32">
        <v>4</v>
      </c>
      <c r="GR32">
        <v>29</v>
      </c>
      <c r="GS32" t="s">
        <v>561</v>
      </c>
      <c r="GT32">
        <v>47</v>
      </c>
      <c r="GU32" t="s">
        <v>561</v>
      </c>
      <c r="GV32">
        <v>30</v>
      </c>
      <c r="GW32">
        <v>23</v>
      </c>
      <c r="GX32">
        <v>5</v>
      </c>
      <c r="GY32">
        <v>18</v>
      </c>
      <c r="GZ32" t="s">
        <v>787</v>
      </c>
      <c r="HA32">
        <v>3</v>
      </c>
      <c r="HB32">
        <v>6</v>
      </c>
      <c r="HC32">
        <v>18635</v>
      </c>
      <c r="HD32">
        <v>18635</v>
      </c>
      <c r="HE32">
        <v>834</v>
      </c>
      <c r="HF32">
        <v>18635</v>
      </c>
      <c r="HG32">
        <v>18635</v>
      </c>
      <c r="HH32">
        <v>7790</v>
      </c>
      <c r="HI32">
        <v>3</v>
      </c>
      <c r="HJ32">
        <v>3</v>
      </c>
      <c r="HK32">
        <v>3</v>
      </c>
      <c r="HL32">
        <v>98</v>
      </c>
      <c r="HM32" t="s">
        <v>519</v>
      </c>
      <c r="HN32" t="s">
        <v>519</v>
      </c>
      <c r="HO32" t="s">
        <v>519</v>
      </c>
      <c r="HP32" t="s">
        <v>519</v>
      </c>
      <c r="HQ32">
        <v>235</v>
      </c>
      <c r="HR32">
        <v>1334</v>
      </c>
      <c r="HS32">
        <v>56</v>
      </c>
      <c r="HT32">
        <v>46</v>
      </c>
      <c r="HU32" t="s">
        <v>519</v>
      </c>
      <c r="HV32" t="s">
        <v>519</v>
      </c>
      <c r="HW32" t="s">
        <v>519</v>
      </c>
      <c r="HX32" t="s">
        <v>519</v>
      </c>
      <c r="HY32" t="s">
        <v>519</v>
      </c>
      <c r="HZ32" t="s">
        <v>519</v>
      </c>
      <c r="IA32">
        <v>193</v>
      </c>
      <c r="IB32" t="s">
        <v>519</v>
      </c>
      <c r="IC32" t="s">
        <v>619</v>
      </c>
      <c r="ID32" t="s">
        <v>620</v>
      </c>
      <c r="IE32" s="94">
        <v>35612</v>
      </c>
      <c r="IF32" s="94" t="s">
        <v>801</v>
      </c>
      <c r="IG32" t="s">
        <v>517</v>
      </c>
      <c r="IH32" t="s">
        <v>517</v>
      </c>
      <c r="II32" t="s">
        <v>517</v>
      </c>
      <c r="IJ32" t="s">
        <v>517</v>
      </c>
      <c r="IK32" t="s">
        <v>517</v>
      </c>
      <c r="IL32" t="s">
        <v>556</v>
      </c>
      <c r="IM32">
        <v>6</v>
      </c>
      <c r="IR32" t="s">
        <v>528</v>
      </c>
    </row>
    <row r="33" spans="1:252">
      <c r="A33">
        <v>30</v>
      </c>
      <c r="B33" t="s">
        <v>1357</v>
      </c>
      <c r="C33" t="s">
        <v>802</v>
      </c>
      <c r="D33">
        <v>863</v>
      </c>
      <c r="E33" t="s">
        <v>803</v>
      </c>
      <c r="F33">
        <v>250</v>
      </c>
      <c r="G33" t="s">
        <v>804</v>
      </c>
      <c r="H33" t="s">
        <v>1455</v>
      </c>
      <c r="I33" t="s">
        <v>805</v>
      </c>
      <c r="J33" t="s">
        <v>512</v>
      </c>
      <c r="K33" t="s">
        <v>1456</v>
      </c>
      <c r="L33" t="s">
        <v>806</v>
      </c>
      <c r="M33" t="s">
        <v>1457</v>
      </c>
      <c r="N33" t="s">
        <v>1300</v>
      </c>
      <c r="O33" t="s">
        <v>519</v>
      </c>
      <c r="P33" t="s">
        <v>1456</v>
      </c>
      <c r="Q33" t="s">
        <v>1458</v>
      </c>
      <c r="R33" t="s">
        <v>517</v>
      </c>
      <c r="V33">
        <v>1</v>
      </c>
      <c r="W33">
        <v>1</v>
      </c>
      <c r="X33">
        <v>0</v>
      </c>
      <c r="Y33">
        <v>0</v>
      </c>
      <c r="Z33">
        <v>0</v>
      </c>
      <c r="AA33">
        <v>1</v>
      </c>
      <c r="AB33">
        <v>0</v>
      </c>
      <c r="AC33">
        <v>0</v>
      </c>
      <c r="AD33">
        <v>2</v>
      </c>
      <c r="AE33">
        <v>2</v>
      </c>
      <c r="AF33">
        <v>1</v>
      </c>
      <c r="AG33">
        <v>0</v>
      </c>
      <c r="AH33">
        <v>5</v>
      </c>
      <c r="AI33">
        <v>2</v>
      </c>
      <c r="AJ33">
        <v>0</v>
      </c>
      <c r="AK33">
        <v>0</v>
      </c>
      <c r="AL33">
        <v>1.5</v>
      </c>
      <c r="AM33">
        <v>1.5</v>
      </c>
      <c r="AN33">
        <v>1</v>
      </c>
      <c r="AO33">
        <v>1</v>
      </c>
      <c r="AP33">
        <v>1</v>
      </c>
      <c r="AQ33">
        <v>0</v>
      </c>
      <c r="AR33">
        <v>3</v>
      </c>
      <c r="AS33">
        <v>4.5</v>
      </c>
      <c r="AT33">
        <v>40</v>
      </c>
      <c r="AU33">
        <v>40</v>
      </c>
      <c r="AV33" t="s">
        <v>1374</v>
      </c>
      <c r="AW33">
        <v>80</v>
      </c>
      <c r="AX33" t="s">
        <v>1378</v>
      </c>
      <c r="BG33">
        <v>1</v>
      </c>
      <c r="BH33">
        <v>1</v>
      </c>
      <c r="BI33">
        <v>5</v>
      </c>
      <c r="BJ33">
        <v>2.5</v>
      </c>
      <c r="BK33" t="s">
        <v>1374</v>
      </c>
      <c r="BL33">
        <v>5</v>
      </c>
      <c r="BM33" t="s">
        <v>1378</v>
      </c>
      <c r="BN33">
        <v>2</v>
      </c>
      <c r="BO33">
        <v>3</v>
      </c>
      <c r="BP33" t="s">
        <v>1374</v>
      </c>
      <c r="BQ33">
        <v>1</v>
      </c>
      <c r="BR33">
        <v>1</v>
      </c>
      <c r="BS33" t="s">
        <v>1374</v>
      </c>
      <c r="BT33" t="s">
        <v>517</v>
      </c>
      <c r="BU33" t="s">
        <v>517</v>
      </c>
      <c r="BV33" t="s">
        <v>517</v>
      </c>
      <c r="BW33">
        <v>3</v>
      </c>
      <c r="BX33">
        <v>0</v>
      </c>
      <c r="BY33">
        <v>0</v>
      </c>
      <c r="BZ33">
        <v>15</v>
      </c>
      <c r="CA33">
        <v>15</v>
      </c>
      <c r="CB33" t="s">
        <v>520</v>
      </c>
      <c r="CC33">
        <v>1</v>
      </c>
      <c r="CD33" s="2"/>
      <c r="CE33" s="2"/>
      <c r="CF33" s="2">
        <v>0.70833333333333337</v>
      </c>
      <c r="CG33" s="2">
        <v>0.4375</v>
      </c>
      <c r="CH33" s="2"/>
      <c r="CI33" s="2"/>
      <c r="CJ33" t="s">
        <v>521</v>
      </c>
      <c r="CK33" t="s">
        <v>522</v>
      </c>
      <c r="CL33">
        <v>1</v>
      </c>
      <c r="CM33" s="2"/>
      <c r="CN33" s="2"/>
      <c r="CO33" s="2">
        <v>0.35416666666666669</v>
      </c>
      <c r="CP33" s="2">
        <v>0.71875</v>
      </c>
      <c r="CQ33" s="2"/>
      <c r="CR33" s="2"/>
      <c r="CS33" t="s">
        <v>1376</v>
      </c>
      <c r="CT33">
        <v>1115</v>
      </c>
      <c r="CU33">
        <v>888</v>
      </c>
      <c r="CV33">
        <v>2721</v>
      </c>
      <c r="CW33" t="s">
        <v>517</v>
      </c>
      <c r="CX33" t="s">
        <v>517</v>
      </c>
      <c r="CY33" t="s">
        <v>517</v>
      </c>
      <c r="CZ33" t="s">
        <v>519</v>
      </c>
      <c r="DA33" t="s">
        <v>519</v>
      </c>
      <c r="DB33" t="s">
        <v>517</v>
      </c>
      <c r="DC33">
        <v>0</v>
      </c>
      <c r="DD33">
        <v>85</v>
      </c>
      <c r="DE33">
        <v>0</v>
      </c>
      <c r="DF33">
        <v>7156</v>
      </c>
      <c r="DG33">
        <v>14397</v>
      </c>
      <c r="DH33">
        <v>31</v>
      </c>
      <c r="DI33">
        <v>798</v>
      </c>
      <c r="DJ33">
        <v>2240</v>
      </c>
      <c r="DK33">
        <v>10027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16</v>
      </c>
      <c r="DR33">
        <v>0</v>
      </c>
      <c r="DS33">
        <v>2539</v>
      </c>
      <c r="DT33">
        <v>0</v>
      </c>
      <c r="DU33">
        <v>0</v>
      </c>
      <c r="DV33">
        <v>0</v>
      </c>
      <c r="DW33">
        <v>2</v>
      </c>
      <c r="DX33">
        <v>25510</v>
      </c>
      <c r="DY33">
        <v>0</v>
      </c>
      <c r="DZ33">
        <v>94</v>
      </c>
      <c r="EA33">
        <v>0</v>
      </c>
      <c r="EB33">
        <v>4</v>
      </c>
      <c r="EC33">
        <v>0</v>
      </c>
      <c r="ED33">
        <v>1</v>
      </c>
      <c r="EE33">
        <v>1020</v>
      </c>
      <c r="EF33">
        <v>26530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17</v>
      </c>
      <c r="EN33">
        <v>0</v>
      </c>
      <c r="EO33">
        <v>27</v>
      </c>
      <c r="EP33">
        <v>71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181422</v>
      </c>
      <c r="EZ33">
        <v>0.65203537521134092</v>
      </c>
      <c r="FA33">
        <v>3.9325009754194302</v>
      </c>
      <c r="FE33">
        <v>1985</v>
      </c>
      <c r="FF33">
        <v>2089874</v>
      </c>
      <c r="FG33">
        <v>1.66</v>
      </c>
      <c r="FH33">
        <v>528876</v>
      </c>
      <c r="FI33">
        <v>0.78</v>
      </c>
      <c r="FJ33">
        <v>1275112</v>
      </c>
      <c r="FK33">
        <v>0.66</v>
      </c>
      <c r="FL33">
        <v>1</v>
      </c>
      <c r="FM33" t="s">
        <v>1031</v>
      </c>
      <c r="FN33" t="s">
        <v>1073</v>
      </c>
      <c r="FO33" t="s">
        <v>517</v>
      </c>
      <c r="FP33" t="s">
        <v>517</v>
      </c>
      <c r="FQ33" t="s">
        <v>807</v>
      </c>
      <c r="FR33" t="s">
        <v>517</v>
      </c>
      <c r="FS33" t="s">
        <v>1379</v>
      </c>
      <c r="FT33">
        <v>99</v>
      </c>
      <c r="FU33">
        <v>497</v>
      </c>
      <c r="FV33">
        <v>110</v>
      </c>
      <c r="FW33">
        <v>400</v>
      </c>
      <c r="FX33">
        <v>910</v>
      </c>
      <c r="FY33" t="s">
        <v>1459</v>
      </c>
      <c r="FZ33">
        <v>1</v>
      </c>
      <c r="GA33" t="s">
        <v>519</v>
      </c>
      <c r="GB33" t="s">
        <v>519</v>
      </c>
      <c r="GC33">
        <v>1</v>
      </c>
      <c r="GD33" t="s">
        <v>519</v>
      </c>
      <c r="GE33" t="s">
        <v>519</v>
      </c>
      <c r="GF33" t="s">
        <v>519</v>
      </c>
      <c r="GG33" t="s">
        <v>519</v>
      </c>
      <c r="GH33" t="s">
        <v>519</v>
      </c>
      <c r="GI33" t="s">
        <v>519</v>
      </c>
      <c r="GJ33" t="s">
        <v>519</v>
      </c>
      <c r="GK33" t="s">
        <v>519</v>
      </c>
      <c r="GL33" t="s">
        <v>519</v>
      </c>
      <c r="GM33" t="s">
        <v>519</v>
      </c>
      <c r="GN33" t="s">
        <v>519</v>
      </c>
      <c r="GO33">
        <v>5</v>
      </c>
      <c r="GP33">
        <v>0</v>
      </c>
      <c r="GQ33" t="s">
        <v>519</v>
      </c>
      <c r="GR33">
        <v>0</v>
      </c>
      <c r="GS33" t="s">
        <v>1460</v>
      </c>
      <c r="GT33">
        <v>14</v>
      </c>
      <c r="GU33" t="s">
        <v>1460</v>
      </c>
      <c r="GV33">
        <v>2</v>
      </c>
      <c r="GW33">
        <v>2</v>
      </c>
      <c r="GX33">
        <v>5</v>
      </c>
      <c r="GY33">
        <v>2</v>
      </c>
      <c r="GZ33" t="s">
        <v>1461</v>
      </c>
      <c r="HA33" t="s">
        <v>1462</v>
      </c>
      <c r="HB33">
        <v>17</v>
      </c>
      <c r="HC33">
        <v>8103</v>
      </c>
      <c r="HD33">
        <v>8103</v>
      </c>
      <c r="HE33">
        <v>80</v>
      </c>
      <c r="HF33">
        <v>59</v>
      </c>
      <c r="HG33">
        <v>6880</v>
      </c>
      <c r="HH33">
        <v>10080</v>
      </c>
      <c r="HI33">
        <v>0</v>
      </c>
      <c r="HJ33">
        <v>0</v>
      </c>
      <c r="HK33">
        <v>0</v>
      </c>
      <c r="HL33">
        <v>71</v>
      </c>
      <c r="HM33" t="s">
        <v>519</v>
      </c>
      <c r="HN33" t="s">
        <v>519</v>
      </c>
      <c r="HO33" t="s">
        <v>519</v>
      </c>
      <c r="HP33" t="s">
        <v>519</v>
      </c>
      <c r="HQ33" t="s">
        <v>519</v>
      </c>
      <c r="HR33" t="s">
        <v>519</v>
      </c>
      <c r="HS33" t="s">
        <v>519</v>
      </c>
      <c r="HT33" t="s">
        <v>519</v>
      </c>
      <c r="HU33" t="s">
        <v>519</v>
      </c>
      <c r="HV33" t="s">
        <v>519</v>
      </c>
      <c r="HW33" t="s">
        <v>519</v>
      </c>
      <c r="HX33" t="s">
        <v>519</v>
      </c>
      <c r="HY33" t="s">
        <v>519</v>
      </c>
      <c r="HZ33" t="s">
        <v>519</v>
      </c>
      <c r="IA33" t="s">
        <v>519</v>
      </c>
      <c r="IB33" t="s">
        <v>519</v>
      </c>
      <c r="IC33" t="s">
        <v>1463</v>
      </c>
      <c r="ID33" t="s">
        <v>1464</v>
      </c>
      <c r="IE33" s="94" t="s">
        <v>1465</v>
      </c>
      <c r="IF33" s="94">
        <v>38412</v>
      </c>
      <c r="IG33" t="s">
        <v>517</v>
      </c>
      <c r="IH33" t="s">
        <v>517</v>
      </c>
      <c r="II33" t="s">
        <v>517</v>
      </c>
      <c r="IJ33" t="s">
        <v>519</v>
      </c>
      <c r="IK33" t="s">
        <v>519</v>
      </c>
      <c r="IL33" t="s">
        <v>808</v>
      </c>
      <c r="IM33">
        <v>6</v>
      </c>
      <c r="IN33" t="s">
        <v>809</v>
      </c>
      <c r="IO33">
        <v>1</v>
      </c>
      <c r="IR33" t="s">
        <v>528</v>
      </c>
    </row>
    <row r="34" spans="1:252">
      <c r="A34">
        <v>31</v>
      </c>
      <c r="B34" t="s">
        <v>810</v>
      </c>
      <c r="C34" t="s">
        <v>811</v>
      </c>
      <c r="D34">
        <v>845</v>
      </c>
      <c r="E34" t="s">
        <v>778</v>
      </c>
      <c r="F34">
        <v>194</v>
      </c>
      <c r="G34" t="s">
        <v>812</v>
      </c>
      <c r="H34" t="s">
        <v>1466</v>
      </c>
      <c r="I34" t="s">
        <v>1467</v>
      </c>
      <c r="J34" t="s">
        <v>512</v>
      </c>
      <c r="K34" t="s">
        <v>1468</v>
      </c>
      <c r="L34" t="s">
        <v>813</v>
      </c>
      <c r="M34" t="s">
        <v>814</v>
      </c>
      <c r="N34" t="s">
        <v>550</v>
      </c>
      <c r="O34" t="s">
        <v>519</v>
      </c>
      <c r="P34" t="s">
        <v>815</v>
      </c>
      <c r="Q34" t="s">
        <v>552</v>
      </c>
      <c r="V34">
        <v>1</v>
      </c>
      <c r="W34">
        <v>0</v>
      </c>
      <c r="X34">
        <v>1</v>
      </c>
      <c r="Y34">
        <v>1</v>
      </c>
      <c r="Z34">
        <v>0</v>
      </c>
      <c r="AA34">
        <v>2</v>
      </c>
      <c r="AB34">
        <v>0</v>
      </c>
      <c r="AC34">
        <v>1</v>
      </c>
      <c r="AD34">
        <v>0</v>
      </c>
      <c r="AE34">
        <v>1</v>
      </c>
      <c r="AF34">
        <v>0</v>
      </c>
      <c r="AG34">
        <v>1</v>
      </c>
      <c r="AH34">
        <v>3</v>
      </c>
      <c r="AI34">
        <v>1</v>
      </c>
      <c r="AJ34">
        <v>0</v>
      </c>
      <c r="AK34">
        <v>0</v>
      </c>
      <c r="AL34">
        <v>1</v>
      </c>
      <c r="AM34">
        <v>1</v>
      </c>
      <c r="AN34">
        <v>0</v>
      </c>
      <c r="AO34">
        <v>0</v>
      </c>
      <c r="AP34">
        <v>0</v>
      </c>
      <c r="AQ34">
        <v>1</v>
      </c>
      <c r="AR34">
        <v>4</v>
      </c>
      <c r="AS34">
        <v>6</v>
      </c>
      <c r="AT34">
        <v>28</v>
      </c>
      <c r="AU34">
        <v>56</v>
      </c>
      <c r="AV34" t="s">
        <v>1374</v>
      </c>
      <c r="AW34">
        <v>56</v>
      </c>
      <c r="AX34" t="s">
        <v>1378</v>
      </c>
      <c r="BB34">
        <v>15</v>
      </c>
      <c r="BC34">
        <v>30</v>
      </c>
      <c r="BD34" t="s">
        <v>1374</v>
      </c>
      <c r="BE34">
        <v>296</v>
      </c>
      <c r="BF34" t="s">
        <v>1378</v>
      </c>
      <c r="BG34">
        <v>1</v>
      </c>
      <c r="BH34">
        <v>1</v>
      </c>
      <c r="BI34">
        <v>1</v>
      </c>
      <c r="BJ34">
        <v>10</v>
      </c>
      <c r="BK34" t="s">
        <v>1374</v>
      </c>
      <c r="BN34">
        <v>1</v>
      </c>
      <c r="BO34">
        <v>1</v>
      </c>
      <c r="BP34" t="s">
        <v>1374</v>
      </c>
      <c r="BT34" t="s">
        <v>517</v>
      </c>
      <c r="BU34" t="s">
        <v>517</v>
      </c>
      <c r="BV34" t="s">
        <v>517</v>
      </c>
      <c r="BW34">
        <v>3</v>
      </c>
      <c r="BX34">
        <v>2</v>
      </c>
      <c r="BY34">
        <v>0</v>
      </c>
      <c r="BZ34">
        <v>30</v>
      </c>
      <c r="CA34">
        <v>0</v>
      </c>
      <c r="CB34" t="s">
        <v>538</v>
      </c>
      <c r="CC34">
        <v>1</v>
      </c>
      <c r="CD34" s="2">
        <v>0.70833333333333337</v>
      </c>
      <c r="CE34" s="2">
        <v>0.41666666666666669</v>
      </c>
      <c r="CF34" s="2"/>
      <c r="CG34" s="2"/>
      <c r="CH34" s="2"/>
      <c r="CI34" s="2"/>
      <c r="CJ34" t="s">
        <v>521</v>
      </c>
      <c r="CK34" t="s">
        <v>540</v>
      </c>
      <c r="CL34">
        <v>2</v>
      </c>
      <c r="CM34" s="2">
        <v>0.35416666666666669</v>
      </c>
      <c r="CN34" s="2">
        <v>0.71875</v>
      </c>
      <c r="CO34" s="2"/>
      <c r="CP34" s="2"/>
      <c r="CQ34" s="2"/>
      <c r="CR34" s="2"/>
      <c r="CS34" t="s">
        <v>1376</v>
      </c>
      <c r="CT34">
        <v>407</v>
      </c>
      <c r="CU34">
        <v>0</v>
      </c>
      <c r="CV34">
        <v>1547</v>
      </c>
      <c r="CW34" t="s">
        <v>517</v>
      </c>
      <c r="CX34" t="s">
        <v>517</v>
      </c>
      <c r="CY34" t="s">
        <v>517</v>
      </c>
      <c r="CZ34" t="s">
        <v>519</v>
      </c>
      <c r="DA34" t="s">
        <v>517</v>
      </c>
      <c r="DB34" t="s">
        <v>519</v>
      </c>
      <c r="DC34">
        <v>0</v>
      </c>
      <c r="DD34">
        <v>84</v>
      </c>
      <c r="DE34">
        <v>0</v>
      </c>
      <c r="DF34">
        <v>4210</v>
      </c>
      <c r="DG34">
        <v>8504</v>
      </c>
      <c r="DH34">
        <v>133</v>
      </c>
      <c r="DI34">
        <v>1736</v>
      </c>
      <c r="DJ34">
        <v>225</v>
      </c>
      <c r="DK34">
        <v>4448.75</v>
      </c>
      <c r="DL34">
        <v>0</v>
      </c>
      <c r="DM34">
        <v>0</v>
      </c>
      <c r="DN34">
        <v>0</v>
      </c>
      <c r="DO34">
        <v>2</v>
      </c>
      <c r="DP34">
        <v>0</v>
      </c>
      <c r="DQ34">
        <v>6</v>
      </c>
      <c r="DR34">
        <v>0</v>
      </c>
      <c r="DS34">
        <v>1659</v>
      </c>
      <c r="DT34">
        <v>0</v>
      </c>
      <c r="DU34">
        <v>1</v>
      </c>
      <c r="DV34">
        <v>0</v>
      </c>
      <c r="DW34">
        <v>1</v>
      </c>
      <c r="DX34">
        <v>16659</v>
      </c>
      <c r="DY34">
        <v>0</v>
      </c>
      <c r="DZ34">
        <v>37</v>
      </c>
      <c r="EA34">
        <v>0</v>
      </c>
      <c r="EB34">
        <v>2</v>
      </c>
      <c r="EC34">
        <v>0</v>
      </c>
      <c r="ED34">
        <v>0</v>
      </c>
      <c r="EE34">
        <v>400</v>
      </c>
      <c r="EF34">
        <v>17059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8</v>
      </c>
      <c r="EP34">
        <v>16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Z34">
        <v>0.50508060853769299</v>
      </c>
      <c r="FB34">
        <v>825</v>
      </c>
      <c r="FC34">
        <v>236</v>
      </c>
      <c r="FD34">
        <v>268</v>
      </c>
      <c r="FE34">
        <v>981</v>
      </c>
      <c r="FF34">
        <v>1146062</v>
      </c>
      <c r="FG34">
        <v>1.54</v>
      </c>
      <c r="FH34">
        <v>573889</v>
      </c>
      <c r="FI34">
        <v>1.54</v>
      </c>
      <c r="FJ34">
        <v>309080</v>
      </c>
      <c r="FK34">
        <v>0.23</v>
      </c>
      <c r="FL34">
        <v>1</v>
      </c>
      <c r="FM34">
        <v>2</v>
      </c>
      <c r="FN34">
        <v>1</v>
      </c>
      <c r="FO34" t="s">
        <v>517</v>
      </c>
      <c r="FP34" t="s">
        <v>517</v>
      </c>
      <c r="FQ34" t="s">
        <v>519</v>
      </c>
      <c r="FR34" t="s">
        <v>517</v>
      </c>
      <c r="FS34" t="s">
        <v>1377</v>
      </c>
      <c r="FT34">
        <v>40</v>
      </c>
      <c r="FU34">
        <v>196</v>
      </c>
      <c r="FV34">
        <v>32</v>
      </c>
      <c r="FW34">
        <v>128</v>
      </c>
      <c r="FX34">
        <v>288</v>
      </c>
      <c r="FY34" t="s">
        <v>519</v>
      </c>
      <c r="GA34">
        <v>33</v>
      </c>
      <c r="GB34" t="s">
        <v>519</v>
      </c>
      <c r="GC34" t="s">
        <v>519</v>
      </c>
      <c r="GD34" t="s">
        <v>519</v>
      </c>
      <c r="GE34" t="s">
        <v>519</v>
      </c>
      <c r="GF34" t="s">
        <v>519</v>
      </c>
      <c r="GG34" t="s">
        <v>519</v>
      </c>
      <c r="GH34" t="s">
        <v>519</v>
      </c>
      <c r="GI34" t="s">
        <v>519</v>
      </c>
      <c r="GJ34" t="s">
        <v>519</v>
      </c>
      <c r="GK34">
        <v>32</v>
      </c>
      <c r="GL34" t="s">
        <v>519</v>
      </c>
      <c r="GM34" t="s">
        <v>517</v>
      </c>
      <c r="GN34" t="s">
        <v>519</v>
      </c>
      <c r="GO34">
        <v>2</v>
      </c>
      <c r="GP34">
        <v>0</v>
      </c>
      <c r="GQ34">
        <v>2</v>
      </c>
      <c r="GR34">
        <v>0</v>
      </c>
      <c r="GS34" t="s">
        <v>816</v>
      </c>
      <c r="GT34">
        <v>0</v>
      </c>
      <c r="GU34" t="s">
        <v>816</v>
      </c>
      <c r="GV34">
        <v>32</v>
      </c>
      <c r="GW34">
        <v>20</v>
      </c>
      <c r="GX34">
        <v>2</v>
      </c>
      <c r="GY34">
        <v>0</v>
      </c>
      <c r="GZ34" t="s">
        <v>519</v>
      </c>
      <c r="HA34">
        <v>0</v>
      </c>
      <c r="HB34">
        <v>0</v>
      </c>
      <c r="HC34">
        <v>7294</v>
      </c>
      <c r="HD34">
        <v>7294</v>
      </c>
      <c r="HE34">
        <v>92</v>
      </c>
      <c r="HF34">
        <v>3970</v>
      </c>
      <c r="HG34">
        <v>3462</v>
      </c>
      <c r="HH34">
        <v>5099</v>
      </c>
      <c r="HI34">
        <v>7</v>
      </c>
      <c r="HJ34">
        <v>7</v>
      </c>
      <c r="HK34">
        <v>7</v>
      </c>
      <c r="HL34">
        <v>2</v>
      </c>
      <c r="HM34" t="s">
        <v>519</v>
      </c>
      <c r="HN34">
        <v>74</v>
      </c>
      <c r="HO34">
        <v>74</v>
      </c>
      <c r="HP34" t="s">
        <v>519</v>
      </c>
      <c r="HQ34">
        <v>32</v>
      </c>
      <c r="HR34" t="s">
        <v>519</v>
      </c>
      <c r="HS34">
        <v>123</v>
      </c>
      <c r="HT34">
        <v>752</v>
      </c>
      <c r="HU34">
        <v>54</v>
      </c>
      <c r="HV34" t="s">
        <v>519</v>
      </c>
      <c r="HW34" t="s">
        <v>519</v>
      </c>
      <c r="HX34">
        <v>38</v>
      </c>
      <c r="HY34" t="s">
        <v>519</v>
      </c>
      <c r="HZ34" t="s">
        <v>519</v>
      </c>
      <c r="IA34" t="s">
        <v>519</v>
      </c>
      <c r="IB34" t="s">
        <v>519</v>
      </c>
      <c r="IC34" t="s">
        <v>1469</v>
      </c>
      <c r="ID34" t="s">
        <v>651</v>
      </c>
      <c r="IE34" s="94">
        <v>35735</v>
      </c>
      <c r="IF34" s="94">
        <v>39114</v>
      </c>
      <c r="IG34" t="s">
        <v>517</v>
      </c>
      <c r="IH34" t="s">
        <v>517</v>
      </c>
      <c r="II34" t="s">
        <v>517</v>
      </c>
      <c r="IJ34" t="s">
        <v>517</v>
      </c>
      <c r="IK34" t="s">
        <v>517</v>
      </c>
      <c r="IL34" t="s">
        <v>556</v>
      </c>
      <c r="IM34">
        <v>6</v>
      </c>
      <c r="IN34" t="s">
        <v>790</v>
      </c>
      <c r="IO34">
        <v>1</v>
      </c>
      <c r="IP34" t="s">
        <v>817</v>
      </c>
      <c r="IQ34">
        <v>1</v>
      </c>
      <c r="IR34" t="s">
        <v>528</v>
      </c>
    </row>
    <row r="35" spans="1:252">
      <c r="A35">
        <v>32</v>
      </c>
      <c r="B35" t="s">
        <v>818</v>
      </c>
      <c r="C35" t="s">
        <v>1358</v>
      </c>
      <c r="D35">
        <v>720</v>
      </c>
      <c r="E35" t="s">
        <v>545</v>
      </c>
      <c r="F35">
        <v>258</v>
      </c>
      <c r="G35" t="s">
        <v>819</v>
      </c>
      <c r="H35" t="s">
        <v>1470</v>
      </c>
      <c r="I35" t="s">
        <v>820</v>
      </c>
      <c r="J35" t="s">
        <v>512</v>
      </c>
      <c r="K35" t="s">
        <v>821</v>
      </c>
      <c r="L35" t="s">
        <v>822</v>
      </c>
      <c r="M35" t="s">
        <v>821</v>
      </c>
      <c r="N35" t="s">
        <v>552</v>
      </c>
      <c r="O35" t="s">
        <v>517</v>
      </c>
      <c r="V35">
        <v>0</v>
      </c>
      <c r="W35">
        <v>0</v>
      </c>
      <c r="X35">
        <v>1</v>
      </c>
      <c r="Y35">
        <v>0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6</v>
      </c>
      <c r="AF35">
        <v>0</v>
      </c>
      <c r="AG35">
        <v>0</v>
      </c>
      <c r="AH35">
        <v>7</v>
      </c>
      <c r="AI35">
        <v>1</v>
      </c>
      <c r="AJ35">
        <v>0</v>
      </c>
      <c r="AK35">
        <v>0</v>
      </c>
      <c r="AL35">
        <v>0.1</v>
      </c>
      <c r="AM35">
        <v>0.1</v>
      </c>
      <c r="AN35">
        <v>1</v>
      </c>
      <c r="AO35">
        <v>0</v>
      </c>
      <c r="AP35">
        <v>0</v>
      </c>
      <c r="AQ35">
        <v>0</v>
      </c>
      <c r="AR35">
        <v>1</v>
      </c>
      <c r="AS35">
        <v>3</v>
      </c>
      <c r="AT35">
        <v>33</v>
      </c>
      <c r="AU35">
        <v>135</v>
      </c>
      <c r="AV35" t="s">
        <v>1374</v>
      </c>
      <c r="AW35">
        <v>84</v>
      </c>
      <c r="AX35" t="s">
        <v>1374</v>
      </c>
      <c r="BG35">
        <v>1</v>
      </c>
      <c r="BH35">
        <v>1</v>
      </c>
      <c r="BI35">
        <v>20</v>
      </c>
      <c r="BJ35">
        <v>20</v>
      </c>
      <c r="BK35" t="s">
        <v>1374</v>
      </c>
      <c r="BL35">
        <v>20</v>
      </c>
      <c r="BM35" t="s">
        <v>1374</v>
      </c>
      <c r="BN35">
        <v>1</v>
      </c>
      <c r="BO35">
        <v>1</v>
      </c>
      <c r="BP35" t="s">
        <v>1374</v>
      </c>
      <c r="BQ35">
        <v>1</v>
      </c>
      <c r="BR35">
        <v>1</v>
      </c>
      <c r="BS35" t="s">
        <v>1374</v>
      </c>
      <c r="BT35" t="s">
        <v>517</v>
      </c>
      <c r="BU35" t="s">
        <v>517</v>
      </c>
      <c r="BV35" t="s">
        <v>519</v>
      </c>
      <c r="BW35">
        <v>0</v>
      </c>
      <c r="BX35">
        <v>4</v>
      </c>
      <c r="BY35">
        <v>0</v>
      </c>
      <c r="BZ35">
        <v>23</v>
      </c>
      <c r="CA35">
        <v>0</v>
      </c>
      <c r="CB35" t="s">
        <v>720</v>
      </c>
      <c r="CC35">
        <v>1</v>
      </c>
      <c r="CD35" s="2"/>
      <c r="CE35" s="2"/>
      <c r="CF35" s="2">
        <v>0.35416666666666669</v>
      </c>
      <c r="CG35" s="2">
        <v>0.35416666666666669</v>
      </c>
      <c r="CH35" s="2">
        <v>0.30208333333333331</v>
      </c>
      <c r="CI35" s="2">
        <v>0.35416666666666669</v>
      </c>
      <c r="CJ35" t="s">
        <v>521</v>
      </c>
      <c r="CK35" t="s">
        <v>720</v>
      </c>
      <c r="CL35">
        <v>1</v>
      </c>
      <c r="CM35" s="2">
        <v>0.35416666666666669</v>
      </c>
      <c r="CN35" s="2">
        <v>0.71875</v>
      </c>
      <c r="CO35" s="2"/>
      <c r="CP35" s="2"/>
      <c r="CQ35" s="2"/>
      <c r="CR35" s="2"/>
      <c r="CS35" t="s">
        <v>1376</v>
      </c>
      <c r="CT35">
        <v>541</v>
      </c>
      <c r="CU35">
        <v>0</v>
      </c>
      <c r="CV35">
        <v>1183</v>
      </c>
      <c r="CW35" t="s">
        <v>517</v>
      </c>
      <c r="CX35" t="s">
        <v>519</v>
      </c>
      <c r="CY35" t="s">
        <v>519</v>
      </c>
      <c r="CZ35" t="s">
        <v>517</v>
      </c>
      <c r="DA35" t="s">
        <v>517</v>
      </c>
      <c r="DB35" t="s">
        <v>517</v>
      </c>
      <c r="DC35">
        <v>0</v>
      </c>
      <c r="DD35">
        <v>187</v>
      </c>
      <c r="DE35">
        <v>0</v>
      </c>
      <c r="DF35">
        <v>4418</v>
      </c>
      <c r="DG35">
        <v>9023</v>
      </c>
      <c r="DH35">
        <v>47</v>
      </c>
      <c r="DI35">
        <v>2044</v>
      </c>
      <c r="DJ35">
        <v>360</v>
      </c>
      <c r="DK35">
        <v>5485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6</v>
      </c>
      <c r="DR35">
        <v>0</v>
      </c>
      <c r="DS35">
        <v>2760</v>
      </c>
      <c r="DT35">
        <v>0</v>
      </c>
      <c r="DU35">
        <v>5</v>
      </c>
      <c r="DV35">
        <v>0</v>
      </c>
      <c r="DW35">
        <v>20</v>
      </c>
      <c r="DX35">
        <v>28105</v>
      </c>
      <c r="DY35">
        <v>0</v>
      </c>
      <c r="DZ35">
        <v>11</v>
      </c>
      <c r="EA35">
        <v>0</v>
      </c>
      <c r="EB35">
        <v>1</v>
      </c>
      <c r="EC35">
        <v>0</v>
      </c>
      <c r="ED35">
        <v>0</v>
      </c>
      <c r="EE35">
        <v>125</v>
      </c>
      <c r="EF35">
        <v>28230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1</v>
      </c>
      <c r="EN35">
        <v>0</v>
      </c>
      <c r="EO35">
        <v>6</v>
      </c>
      <c r="EP35">
        <v>13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62099</v>
      </c>
      <c r="EZ35">
        <v>0.55015045135406215</v>
      </c>
      <c r="FA35">
        <v>2.0761952524239384</v>
      </c>
      <c r="FB35">
        <v>4239</v>
      </c>
      <c r="FC35">
        <v>2435</v>
      </c>
      <c r="FD35">
        <v>2257</v>
      </c>
      <c r="FE35">
        <v>897</v>
      </c>
      <c r="FF35">
        <v>1732018</v>
      </c>
      <c r="FG35">
        <v>2.37</v>
      </c>
      <c r="FH35">
        <v>611876</v>
      </c>
      <c r="FI35">
        <v>1.38</v>
      </c>
      <c r="FJ35">
        <v>463620</v>
      </c>
      <c r="FK35">
        <v>0.24</v>
      </c>
      <c r="FL35">
        <v>1</v>
      </c>
      <c r="FM35">
        <v>1</v>
      </c>
      <c r="FN35">
        <v>1</v>
      </c>
      <c r="FO35" t="s">
        <v>517</v>
      </c>
      <c r="FP35" t="s">
        <v>517</v>
      </c>
      <c r="FQ35" t="s">
        <v>519</v>
      </c>
      <c r="FR35" t="s">
        <v>517</v>
      </c>
      <c r="FS35" t="s">
        <v>1377</v>
      </c>
      <c r="FT35">
        <v>196</v>
      </c>
      <c r="FU35">
        <v>459</v>
      </c>
      <c r="FV35">
        <v>150</v>
      </c>
      <c r="FW35">
        <v>392</v>
      </c>
      <c r="FX35">
        <v>934</v>
      </c>
      <c r="FY35" t="s">
        <v>573</v>
      </c>
      <c r="FZ35">
        <v>84</v>
      </c>
      <c r="GA35" t="s">
        <v>519</v>
      </c>
      <c r="GB35" t="s">
        <v>519</v>
      </c>
      <c r="GC35" t="s">
        <v>519</v>
      </c>
      <c r="GD35" t="s">
        <v>519</v>
      </c>
      <c r="GE35" t="s">
        <v>519</v>
      </c>
      <c r="GF35" t="s">
        <v>519</v>
      </c>
      <c r="GG35" t="s">
        <v>519</v>
      </c>
      <c r="GH35" t="s">
        <v>519</v>
      </c>
      <c r="GI35">
        <v>2</v>
      </c>
      <c r="GJ35">
        <v>0</v>
      </c>
      <c r="GK35">
        <v>25</v>
      </c>
      <c r="GL35" t="s">
        <v>519</v>
      </c>
      <c r="GM35">
        <v>5</v>
      </c>
      <c r="GN35">
        <v>7</v>
      </c>
      <c r="GO35">
        <v>0</v>
      </c>
      <c r="GP35">
        <v>0</v>
      </c>
      <c r="GQ35" t="s">
        <v>658</v>
      </c>
      <c r="GR35">
        <v>12</v>
      </c>
      <c r="GS35" t="s">
        <v>561</v>
      </c>
      <c r="GT35">
        <v>36</v>
      </c>
      <c r="GU35" t="s">
        <v>561</v>
      </c>
      <c r="GV35">
        <v>10</v>
      </c>
      <c r="GW35">
        <v>5</v>
      </c>
      <c r="GX35">
        <v>0</v>
      </c>
      <c r="GY35">
        <v>3</v>
      </c>
      <c r="GZ35" t="s">
        <v>824</v>
      </c>
      <c r="HA35">
        <v>6</v>
      </c>
      <c r="HB35">
        <v>4</v>
      </c>
      <c r="HC35">
        <v>5495</v>
      </c>
      <c r="HD35">
        <v>5495</v>
      </c>
      <c r="HE35">
        <v>42</v>
      </c>
      <c r="HF35">
        <v>42</v>
      </c>
      <c r="HG35">
        <v>5263</v>
      </c>
      <c r="HH35">
        <v>6806</v>
      </c>
      <c r="HI35">
        <v>1</v>
      </c>
      <c r="HJ35">
        <v>1</v>
      </c>
      <c r="HK35">
        <v>1</v>
      </c>
      <c r="HL35">
        <v>68</v>
      </c>
      <c r="HM35">
        <v>0</v>
      </c>
      <c r="HN35">
        <v>0</v>
      </c>
      <c r="HO35">
        <v>0</v>
      </c>
      <c r="HP35">
        <v>0</v>
      </c>
      <c r="HQ35">
        <v>83</v>
      </c>
      <c r="HR35">
        <v>0</v>
      </c>
      <c r="HS35">
        <v>0</v>
      </c>
      <c r="HT35">
        <v>0</v>
      </c>
      <c r="HU35">
        <v>0</v>
      </c>
      <c r="HV35">
        <v>0</v>
      </c>
      <c r="HW35">
        <v>0</v>
      </c>
      <c r="HX35">
        <v>0</v>
      </c>
      <c r="HY35">
        <v>0</v>
      </c>
      <c r="HZ35">
        <v>0</v>
      </c>
      <c r="IA35">
        <v>112</v>
      </c>
      <c r="IB35">
        <v>0</v>
      </c>
      <c r="IC35" t="s">
        <v>825</v>
      </c>
      <c r="ID35" t="s">
        <v>826</v>
      </c>
      <c r="IE35" s="94">
        <v>35430</v>
      </c>
      <c r="IF35" s="94">
        <v>40909</v>
      </c>
      <c r="IG35" t="s">
        <v>517</v>
      </c>
      <c r="IH35" t="s">
        <v>517</v>
      </c>
      <c r="II35" t="s">
        <v>517</v>
      </c>
      <c r="IJ35" t="s">
        <v>519</v>
      </c>
      <c r="IK35" t="s">
        <v>519</v>
      </c>
      <c r="IL35" t="s">
        <v>556</v>
      </c>
      <c r="IM35">
        <v>6</v>
      </c>
      <c r="IR35" t="s">
        <v>528</v>
      </c>
    </row>
    <row r="36" spans="1:252">
      <c r="A36">
        <v>33</v>
      </c>
      <c r="B36" t="s">
        <v>827</v>
      </c>
      <c r="C36" t="s">
        <v>828</v>
      </c>
      <c r="D36">
        <v>604</v>
      </c>
      <c r="E36" t="s">
        <v>545</v>
      </c>
      <c r="F36">
        <v>80</v>
      </c>
      <c r="G36" t="s">
        <v>830</v>
      </c>
      <c r="H36" t="s">
        <v>829</v>
      </c>
      <c r="I36" t="s">
        <v>831</v>
      </c>
      <c r="K36" t="s">
        <v>833</v>
      </c>
      <c r="L36" t="s">
        <v>1471</v>
      </c>
      <c r="M36" t="s">
        <v>832</v>
      </c>
      <c r="N36" t="s">
        <v>550</v>
      </c>
      <c r="O36" t="s">
        <v>519</v>
      </c>
      <c r="P36" t="s">
        <v>833</v>
      </c>
      <c r="Q36" t="s">
        <v>552</v>
      </c>
      <c r="R36" t="s">
        <v>517</v>
      </c>
      <c r="V36">
        <v>0</v>
      </c>
      <c r="W36">
        <v>0</v>
      </c>
      <c r="X36">
        <v>1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2</v>
      </c>
      <c r="AF36">
        <v>0</v>
      </c>
      <c r="AG36">
        <v>0</v>
      </c>
      <c r="AH36">
        <v>2</v>
      </c>
      <c r="AI36">
        <v>1</v>
      </c>
      <c r="AJ36">
        <v>0</v>
      </c>
      <c r="AK36">
        <v>0</v>
      </c>
      <c r="AL36">
        <v>0</v>
      </c>
      <c r="AM36">
        <v>0</v>
      </c>
      <c r="AN36">
        <v>1</v>
      </c>
      <c r="AO36">
        <v>0</v>
      </c>
      <c r="AP36">
        <v>0</v>
      </c>
      <c r="AQ36">
        <v>0</v>
      </c>
      <c r="AT36">
        <v>30</v>
      </c>
      <c r="AU36">
        <v>30</v>
      </c>
      <c r="AV36" t="s">
        <v>1374</v>
      </c>
      <c r="AW36">
        <v>120</v>
      </c>
      <c r="AX36" t="s">
        <v>1375</v>
      </c>
      <c r="BE36">
        <v>45</v>
      </c>
      <c r="BF36" t="s">
        <v>1375</v>
      </c>
      <c r="BG36">
        <v>1</v>
      </c>
      <c r="BH36">
        <v>0.5</v>
      </c>
      <c r="BI36">
        <v>12</v>
      </c>
      <c r="BJ36">
        <v>12</v>
      </c>
      <c r="BK36" t="s">
        <v>1374</v>
      </c>
      <c r="BL36">
        <v>30</v>
      </c>
      <c r="BM36" t="s">
        <v>1375</v>
      </c>
      <c r="BT36" t="s">
        <v>519</v>
      </c>
      <c r="BU36" t="s">
        <v>517</v>
      </c>
      <c r="BV36" t="s">
        <v>519</v>
      </c>
      <c r="BW36">
        <v>0</v>
      </c>
      <c r="BX36">
        <v>3</v>
      </c>
      <c r="BY36">
        <v>0</v>
      </c>
      <c r="BZ36">
        <v>16</v>
      </c>
      <c r="CA36">
        <v>3</v>
      </c>
      <c r="CB36" t="s">
        <v>520</v>
      </c>
      <c r="CD36" s="2"/>
      <c r="CE36" s="2"/>
      <c r="CF36" s="2">
        <v>0.70833333333333337</v>
      </c>
      <c r="CG36" s="2">
        <v>0.4375</v>
      </c>
      <c r="CH36" s="2"/>
      <c r="CI36" s="2"/>
      <c r="CJ36" t="s">
        <v>521</v>
      </c>
      <c r="CK36" t="s">
        <v>522</v>
      </c>
      <c r="CL36">
        <v>1</v>
      </c>
      <c r="CM36" s="2"/>
      <c r="CN36" s="2"/>
      <c r="CO36" s="2">
        <v>0.35416666666666669</v>
      </c>
      <c r="CP36" s="2">
        <v>0.71875</v>
      </c>
      <c r="CQ36" s="2"/>
      <c r="CR36" s="2"/>
      <c r="CT36">
        <v>0</v>
      </c>
      <c r="CU36">
        <v>0</v>
      </c>
      <c r="CV36">
        <v>0</v>
      </c>
      <c r="CW36" t="s">
        <v>517</v>
      </c>
      <c r="CX36" t="s">
        <v>517</v>
      </c>
      <c r="CY36" t="s">
        <v>517</v>
      </c>
      <c r="CZ36" t="s">
        <v>519</v>
      </c>
      <c r="DA36" t="s">
        <v>519</v>
      </c>
      <c r="DB36" t="s">
        <v>517</v>
      </c>
      <c r="DC36">
        <v>0</v>
      </c>
      <c r="DD36">
        <v>123</v>
      </c>
      <c r="DE36">
        <v>0</v>
      </c>
      <c r="DF36">
        <v>3304</v>
      </c>
      <c r="DG36">
        <v>6731</v>
      </c>
      <c r="DH36">
        <v>22</v>
      </c>
      <c r="DI36">
        <v>2169</v>
      </c>
      <c r="DJ36">
        <v>446</v>
      </c>
      <c r="DK36">
        <v>6032.5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7</v>
      </c>
      <c r="DR36">
        <v>0</v>
      </c>
      <c r="DS36">
        <v>664</v>
      </c>
      <c r="DT36">
        <v>0</v>
      </c>
      <c r="DU36">
        <v>511</v>
      </c>
      <c r="DV36">
        <v>0</v>
      </c>
      <c r="DW36">
        <v>308</v>
      </c>
      <c r="DX36">
        <v>20500</v>
      </c>
      <c r="DY36">
        <v>0</v>
      </c>
      <c r="DZ36">
        <v>15</v>
      </c>
      <c r="EA36">
        <v>0</v>
      </c>
      <c r="EB36">
        <v>6</v>
      </c>
      <c r="EC36">
        <v>0</v>
      </c>
      <c r="ED36">
        <v>9</v>
      </c>
      <c r="EE36">
        <v>420</v>
      </c>
      <c r="EF36">
        <v>20920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5</v>
      </c>
      <c r="EX36">
        <v>10</v>
      </c>
      <c r="EY36">
        <v>59773</v>
      </c>
      <c r="EZ36">
        <v>0.81674790143514753</v>
      </c>
      <c r="FA36">
        <v>2.6975810091163459</v>
      </c>
      <c r="FB36">
        <v>317</v>
      </c>
      <c r="FC36">
        <v>35</v>
      </c>
      <c r="FD36">
        <v>31</v>
      </c>
      <c r="FE36">
        <v>796</v>
      </c>
      <c r="FF36">
        <v>947870</v>
      </c>
      <c r="FG36">
        <v>1.58</v>
      </c>
      <c r="FH36">
        <v>34828</v>
      </c>
      <c r="FI36">
        <v>0.08</v>
      </c>
      <c r="FJ36">
        <v>231793</v>
      </c>
      <c r="FK36">
        <v>0.13</v>
      </c>
      <c r="FL36">
        <v>1</v>
      </c>
      <c r="FM36">
        <v>2</v>
      </c>
      <c r="FN36">
        <v>1</v>
      </c>
      <c r="FO36" t="s">
        <v>517</v>
      </c>
      <c r="FP36" t="s">
        <v>517</v>
      </c>
      <c r="FQ36" t="s">
        <v>834</v>
      </c>
      <c r="FR36" t="s">
        <v>517</v>
      </c>
      <c r="FS36" t="s">
        <v>1379</v>
      </c>
      <c r="FT36">
        <v>38</v>
      </c>
      <c r="FU36">
        <v>357</v>
      </c>
      <c r="FV36">
        <v>29</v>
      </c>
      <c r="FW36">
        <v>313</v>
      </c>
      <c r="FX36">
        <v>655</v>
      </c>
      <c r="FY36" t="s">
        <v>519</v>
      </c>
      <c r="GA36">
        <v>0</v>
      </c>
      <c r="GB36">
        <v>0</v>
      </c>
      <c r="GC36">
        <v>37</v>
      </c>
      <c r="GD36">
        <v>0</v>
      </c>
      <c r="GE36">
        <v>65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2</v>
      </c>
      <c r="GP36">
        <v>0</v>
      </c>
      <c r="GQ36">
        <v>2</v>
      </c>
      <c r="GR36">
        <v>4</v>
      </c>
      <c r="GS36" t="s">
        <v>658</v>
      </c>
      <c r="GT36">
        <v>7</v>
      </c>
      <c r="GU36">
        <v>2</v>
      </c>
      <c r="GV36">
        <v>10</v>
      </c>
      <c r="GW36">
        <v>7</v>
      </c>
      <c r="GX36" t="s">
        <v>562</v>
      </c>
      <c r="GY36">
        <v>5</v>
      </c>
      <c r="GZ36" t="s">
        <v>519</v>
      </c>
      <c r="HA36" t="s">
        <v>519</v>
      </c>
      <c r="HB36">
        <v>0</v>
      </c>
      <c r="HC36">
        <v>8554</v>
      </c>
      <c r="HD36">
        <v>8554</v>
      </c>
      <c r="HE36">
        <v>103</v>
      </c>
      <c r="HF36">
        <v>115</v>
      </c>
      <c r="HG36">
        <v>3999</v>
      </c>
      <c r="HH36">
        <v>4321</v>
      </c>
      <c r="HI36">
        <v>0</v>
      </c>
      <c r="HJ36">
        <v>0</v>
      </c>
      <c r="HK36">
        <v>0</v>
      </c>
      <c r="HL36">
        <v>26</v>
      </c>
      <c r="HM36">
        <v>0</v>
      </c>
      <c r="HN36">
        <v>0</v>
      </c>
      <c r="HO36">
        <v>0</v>
      </c>
      <c r="HP36">
        <v>0</v>
      </c>
      <c r="HQ36">
        <v>30</v>
      </c>
      <c r="HR36">
        <v>0</v>
      </c>
      <c r="HS36">
        <v>0</v>
      </c>
      <c r="HT36">
        <v>0</v>
      </c>
      <c r="HU36">
        <v>0</v>
      </c>
      <c r="HV36">
        <v>0</v>
      </c>
      <c r="HW36">
        <v>0</v>
      </c>
      <c r="HX36">
        <v>0</v>
      </c>
      <c r="HY36">
        <v>0</v>
      </c>
      <c r="HZ36">
        <v>0</v>
      </c>
      <c r="IA36">
        <v>0</v>
      </c>
      <c r="IB36">
        <v>0</v>
      </c>
      <c r="IC36" t="s">
        <v>835</v>
      </c>
      <c r="ID36" t="s">
        <v>836</v>
      </c>
      <c r="IE36" s="94">
        <v>37165</v>
      </c>
      <c r="IF36" s="94">
        <v>39845</v>
      </c>
      <c r="IG36" t="s">
        <v>517</v>
      </c>
      <c r="IH36" t="s">
        <v>517</v>
      </c>
      <c r="II36" t="s">
        <v>517</v>
      </c>
      <c r="IJ36" t="s">
        <v>517</v>
      </c>
      <c r="IK36" t="s">
        <v>519</v>
      </c>
      <c r="IL36" t="s">
        <v>556</v>
      </c>
      <c r="IM36">
        <v>6</v>
      </c>
      <c r="IR36" t="s">
        <v>528</v>
      </c>
    </row>
    <row r="37" spans="1:252">
      <c r="A37">
        <v>34</v>
      </c>
      <c r="B37" t="s">
        <v>837</v>
      </c>
      <c r="C37" t="s">
        <v>838</v>
      </c>
      <c r="D37">
        <v>613</v>
      </c>
      <c r="E37" t="s">
        <v>778</v>
      </c>
      <c r="F37">
        <v>295</v>
      </c>
      <c r="G37" t="s">
        <v>840</v>
      </c>
      <c r="H37" t="s">
        <v>839</v>
      </c>
      <c r="I37" t="s">
        <v>841</v>
      </c>
      <c r="J37" t="s">
        <v>512</v>
      </c>
      <c r="K37" t="s">
        <v>842</v>
      </c>
      <c r="L37" t="s">
        <v>843</v>
      </c>
      <c r="M37" t="s">
        <v>844</v>
      </c>
      <c r="N37" t="s">
        <v>550</v>
      </c>
      <c r="O37" t="s">
        <v>517</v>
      </c>
      <c r="V37">
        <v>1</v>
      </c>
      <c r="W37">
        <v>0</v>
      </c>
      <c r="X37">
        <v>0</v>
      </c>
      <c r="Y37">
        <v>0</v>
      </c>
      <c r="Z37">
        <v>0</v>
      </c>
      <c r="AA37">
        <v>1</v>
      </c>
      <c r="AB37">
        <v>0</v>
      </c>
      <c r="AC37">
        <v>0</v>
      </c>
      <c r="AD37">
        <v>2</v>
      </c>
      <c r="AE37">
        <v>6</v>
      </c>
      <c r="AF37">
        <v>0</v>
      </c>
      <c r="AG37">
        <v>0.75</v>
      </c>
      <c r="AH37">
        <v>8.75</v>
      </c>
      <c r="AI37">
        <v>2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2</v>
      </c>
      <c r="AQ37">
        <v>0</v>
      </c>
      <c r="AR37">
        <v>3</v>
      </c>
      <c r="AS37">
        <v>24</v>
      </c>
      <c r="AT37">
        <v>12</v>
      </c>
      <c r="AU37">
        <v>12</v>
      </c>
      <c r="AV37" t="s">
        <v>1374</v>
      </c>
      <c r="AW37">
        <v>18</v>
      </c>
      <c r="AX37" t="s">
        <v>1375</v>
      </c>
      <c r="BG37">
        <v>2</v>
      </c>
      <c r="BH37">
        <v>1.5</v>
      </c>
      <c r="BL37">
        <v>1</v>
      </c>
      <c r="BM37" t="s">
        <v>1375</v>
      </c>
      <c r="BN37">
        <v>2</v>
      </c>
      <c r="BO37">
        <v>4</v>
      </c>
      <c r="BP37" t="s">
        <v>1375</v>
      </c>
      <c r="BQ37">
        <v>20</v>
      </c>
      <c r="BR37">
        <v>10</v>
      </c>
      <c r="BS37" t="s">
        <v>1375</v>
      </c>
      <c r="BT37" t="s">
        <v>517</v>
      </c>
      <c r="BU37" t="s">
        <v>517</v>
      </c>
      <c r="BV37" t="s">
        <v>517</v>
      </c>
      <c r="BW37">
        <v>6</v>
      </c>
      <c r="BX37">
        <v>8</v>
      </c>
      <c r="BY37">
        <v>0</v>
      </c>
      <c r="BZ37">
        <v>0</v>
      </c>
      <c r="CA37">
        <v>0</v>
      </c>
      <c r="CB37" t="s">
        <v>520</v>
      </c>
      <c r="CC37">
        <v>1</v>
      </c>
      <c r="CD37" s="2"/>
      <c r="CE37" s="2"/>
      <c r="CF37" s="2">
        <v>0.71875</v>
      </c>
      <c r="CG37" s="2">
        <v>0</v>
      </c>
      <c r="CH37" s="2">
        <v>0.27083333333333331</v>
      </c>
      <c r="CI37" s="2">
        <v>0.35416666666666669</v>
      </c>
      <c r="CJ37" t="s">
        <v>521</v>
      </c>
      <c r="CK37" t="s">
        <v>522</v>
      </c>
      <c r="CL37">
        <v>1</v>
      </c>
      <c r="CM37" s="2"/>
      <c r="CN37" s="2"/>
      <c r="CO37" s="2">
        <v>0.35416666666666669</v>
      </c>
      <c r="CP37" s="2">
        <v>0.71875</v>
      </c>
      <c r="CQ37" s="2"/>
      <c r="CR37" s="2"/>
      <c r="CS37" t="s">
        <v>1376</v>
      </c>
      <c r="CT37">
        <v>477</v>
      </c>
      <c r="CU37">
        <v>340</v>
      </c>
      <c r="CV37">
        <v>1043</v>
      </c>
      <c r="CW37" t="s">
        <v>517</v>
      </c>
      <c r="CX37" t="s">
        <v>517</v>
      </c>
      <c r="CY37" t="s">
        <v>517</v>
      </c>
      <c r="CZ37" t="s">
        <v>517</v>
      </c>
      <c r="DA37" t="s">
        <v>519</v>
      </c>
      <c r="DB37" t="s">
        <v>517</v>
      </c>
      <c r="DC37">
        <v>414</v>
      </c>
      <c r="DD37">
        <v>180</v>
      </c>
      <c r="DE37">
        <v>2618</v>
      </c>
      <c r="DF37">
        <v>1703</v>
      </c>
      <c r="DG37">
        <v>9236</v>
      </c>
      <c r="DH37">
        <v>138</v>
      </c>
      <c r="DI37">
        <v>1793</v>
      </c>
      <c r="DJ37">
        <v>61</v>
      </c>
      <c r="DK37">
        <v>3952.75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10</v>
      </c>
      <c r="DR37">
        <v>238</v>
      </c>
      <c r="DS37">
        <v>2701</v>
      </c>
      <c r="DT37">
        <v>0</v>
      </c>
      <c r="DU37">
        <v>13</v>
      </c>
      <c r="DV37">
        <v>1</v>
      </c>
      <c r="DW37">
        <v>5</v>
      </c>
      <c r="DX37">
        <v>29755</v>
      </c>
      <c r="DY37">
        <v>0</v>
      </c>
      <c r="DZ37">
        <v>38</v>
      </c>
      <c r="EA37">
        <v>0</v>
      </c>
      <c r="EB37">
        <v>18</v>
      </c>
      <c r="EC37">
        <v>0</v>
      </c>
      <c r="ED37">
        <v>7</v>
      </c>
      <c r="EE37">
        <v>790</v>
      </c>
      <c r="EF37">
        <v>30545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38660</v>
      </c>
      <c r="EZ37">
        <v>0.39303470219747438</v>
      </c>
      <c r="FA37">
        <v>1.2813628981472274</v>
      </c>
      <c r="FB37">
        <v>857</v>
      </c>
      <c r="FC37">
        <v>271</v>
      </c>
      <c r="FD37">
        <v>301</v>
      </c>
      <c r="FE37">
        <v>910</v>
      </c>
      <c r="FF37">
        <v>32676</v>
      </c>
      <c r="FG37">
        <v>4.2000000000000003E-2</v>
      </c>
      <c r="FH37">
        <v>17414</v>
      </c>
      <c r="FI37">
        <v>5.0999999999999997E-2</v>
      </c>
      <c r="FJ37">
        <v>77270</v>
      </c>
      <c r="FK37">
        <v>3.3000000000000002E-2</v>
      </c>
      <c r="FL37">
        <v>4</v>
      </c>
      <c r="FM37">
        <v>3</v>
      </c>
      <c r="FN37">
        <v>1</v>
      </c>
      <c r="FO37" t="s">
        <v>517</v>
      </c>
      <c r="FP37" t="s">
        <v>517</v>
      </c>
      <c r="FQ37" t="s">
        <v>823</v>
      </c>
      <c r="FR37" t="s">
        <v>517</v>
      </c>
      <c r="FS37" t="s">
        <v>1446</v>
      </c>
      <c r="FT37">
        <v>23</v>
      </c>
      <c r="FU37">
        <v>405</v>
      </c>
      <c r="FV37">
        <v>23</v>
      </c>
      <c r="FW37">
        <v>399</v>
      </c>
      <c r="FX37">
        <v>821</v>
      </c>
      <c r="FY37" t="s">
        <v>573</v>
      </c>
      <c r="FZ37">
        <v>64</v>
      </c>
      <c r="GA37" t="s">
        <v>519</v>
      </c>
      <c r="GB37">
        <v>180</v>
      </c>
      <c r="GC37" t="s">
        <v>1472</v>
      </c>
      <c r="GD37" t="s">
        <v>519</v>
      </c>
      <c r="GE37" t="s">
        <v>519</v>
      </c>
      <c r="GF37" t="s">
        <v>519</v>
      </c>
      <c r="GG37" t="s">
        <v>519</v>
      </c>
      <c r="GH37" t="s">
        <v>519</v>
      </c>
      <c r="GI37" t="s">
        <v>519</v>
      </c>
      <c r="GJ37" t="s">
        <v>519</v>
      </c>
      <c r="GK37" t="s">
        <v>519</v>
      </c>
      <c r="GL37" t="s">
        <v>519</v>
      </c>
      <c r="GM37" t="s">
        <v>519</v>
      </c>
      <c r="GN37" t="s">
        <v>519</v>
      </c>
      <c r="GO37" t="s">
        <v>519</v>
      </c>
      <c r="GP37">
        <v>0</v>
      </c>
      <c r="GQ37">
        <v>6</v>
      </c>
      <c r="GR37">
        <v>5</v>
      </c>
      <c r="GS37" t="s">
        <v>523</v>
      </c>
      <c r="GT37">
        <v>47</v>
      </c>
      <c r="GU37" t="s">
        <v>523</v>
      </c>
      <c r="GV37">
        <v>2</v>
      </c>
      <c r="GW37">
        <v>1</v>
      </c>
      <c r="GX37">
        <v>6</v>
      </c>
      <c r="GY37">
        <v>2</v>
      </c>
      <c r="GZ37" t="s">
        <v>519</v>
      </c>
      <c r="HA37" t="s">
        <v>519</v>
      </c>
      <c r="HB37">
        <v>0</v>
      </c>
      <c r="HC37">
        <v>7816</v>
      </c>
      <c r="HD37">
        <v>7816</v>
      </c>
      <c r="HE37">
        <v>170</v>
      </c>
      <c r="HF37">
        <v>18</v>
      </c>
      <c r="HG37">
        <v>6994</v>
      </c>
      <c r="HH37">
        <v>8541</v>
      </c>
      <c r="HI37" t="s">
        <v>519</v>
      </c>
      <c r="HJ37" t="s">
        <v>519</v>
      </c>
      <c r="HK37" t="s">
        <v>519</v>
      </c>
      <c r="HL37">
        <v>1172</v>
      </c>
      <c r="HM37" t="s">
        <v>519</v>
      </c>
      <c r="HN37" t="s">
        <v>519</v>
      </c>
      <c r="HO37" t="s">
        <v>519</v>
      </c>
      <c r="HP37" t="s">
        <v>519</v>
      </c>
      <c r="HQ37" t="s">
        <v>519</v>
      </c>
      <c r="HR37" t="s">
        <v>519</v>
      </c>
      <c r="HS37" t="s">
        <v>519</v>
      </c>
      <c r="HT37" t="s">
        <v>519</v>
      </c>
      <c r="HU37" t="s">
        <v>519</v>
      </c>
      <c r="HV37" t="s">
        <v>519</v>
      </c>
      <c r="HW37" t="s">
        <v>519</v>
      </c>
      <c r="HX37" t="s">
        <v>519</v>
      </c>
      <c r="HY37" t="s">
        <v>519</v>
      </c>
      <c r="HZ37" t="s">
        <v>519</v>
      </c>
      <c r="IA37" t="s">
        <v>519</v>
      </c>
      <c r="IB37" t="s">
        <v>519</v>
      </c>
      <c r="IC37" t="s">
        <v>845</v>
      </c>
      <c r="ID37" t="s">
        <v>587</v>
      </c>
      <c r="IE37" s="94">
        <v>36647</v>
      </c>
      <c r="IF37" s="94">
        <v>40210</v>
      </c>
      <c r="IG37" t="s">
        <v>517</v>
      </c>
      <c r="IH37" t="s">
        <v>517</v>
      </c>
      <c r="II37" t="s">
        <v>517</v>
      </c>
      <c r="IJ37" t="s">
        <v>517</v>
      </c>
      <c r="IK37" t="s">
        <v>517</v>
      </c>
      <c r="IL37" t="s">
        <v>589</v>
      </c>
      <c r="IM37">
        <v>6</v>
      </c>
      <c r="IR37" t="s">
        <v>528</v>
      </c>
    </row>
    <row r="38" spans="1:252">
      <c r="A38">
        <v>35</v>
      </c>
      <c r="B38" t="s">
        <v>846</v>
      </c>
      <c r="C38" t="s">
        <v>1359</v>
      </c>
      <c r="D38">
        <v>614</v>
      </c>
      <c r="E38" t="s">
        <v>545</v>
      </c>
      <c r="F38">
        <v>152</v>
      </c>
      <c r="G38" t="s">
        <v>847</v>
      </c>
      <c r="H38" t="s">
        <v>1473</v>
      </c>
      <c r="I38" t="s">
        <v>848</v>
      </c>
      <c r="J38">
        <v>2672</v>
      </c>
      <c r="K38" t="s">
        <v>849</v>
      </c>
      <c r="L38" t="s">
        <v>850</v>
      </c>
      <c r="M38" t="s">
        <v>851</v>
      </c>
      <c r="N38" t="s">
        <v>550</v>
      </c>
      <c r="O38" t="s">
        <v>519</v>
      </c>
      <c r="P38" t="s">
        <v>852</v>
      </c>
      <c r="Q38" t="s">
        <v>552</v>
      </c>
      <c r="R38" t="s">
        <v>519</v>
      </c>
      <c r="V38">
        <v>1</v>
      </c>
      <c r="W38">
        <v>0</v>
      </c>
      <c r="X38">
        <v>1</v>
      </c>
      <c r="Y38">
        <v>1</v>
      </c>
      <c r="Z38">
        <v>0</v>
      </c>
      <c r="AA38">
        <v>2</v>
      </c>
      <c r="AB38">
        <v>0</v>
      </c>
      <c r="AC38">
        <v>0</v>
      </c>
      <c r="AD38">
        <v>1</v>
      </c>
      <c r="AE38">
        <v>2</v>
      </c>
      <c r="AF38">
        <v>0</v>
      </c>
      <c r="AG38">
        <v>0</v>
      </c>
      <c r="AH38">
        <v>3</v>
      </c>
      <c r="AI38">
        <v>3</v>
      </c>
      <c r="AJ38">
        <v>0</v>
      </c>
      <c r="AK38">
        <v>0</v>
      </c>
      <c r="AL38">
        <v>0.25</v>
      </c>
      <c r="AM38">
        <v>0.25</v>
      </c>
      <c r="AN38">
        <v>0</v>
      </c>
      <c r="AO38">
        <v>2</v>
      </c>
      <c r="AP38">
        <v>0</v>
      </c>
      <c r="AQ38">
        <v>1</v>
      </c>
      <c r="AR38">
        <v>4</v>
      </c>
      <c r="AS38">
        <v>6</v>
      </c>
      <c r="AT38">
        <v>21</v>
      </c>
      <c r="AU38">
        <v>21</v>
      </c>
      <c r="AV38" t="s">
        <v>1374</v>
      </c>
      <c r="AW38">
        <v>42</v>
      </c>
      <c r="AX38" t="s">
        <v>1378</v>
      </c>
      <c r="BG38">
        <v>1</v>
      </c>
      <c r="BH38">
        <v>1</v>
      </c>
      <c r="BI38">
        <v>8</v>
      </c>
      <c r="BJ38">
        <v>1</v>
      </c>
      <c r="BK38" t="s">
        <v>1375</v>
      </c>
      <c r="BL38">
        <v>8</v>
      </c>
      <c r="BM38" t="s">
        <v>1375</v>
      </c>
      <c r="BN38">
        <v>1</v>
      </c>
      <c r="BO38">
        <v>1</v>
      </c>
      <c r="BP38" t="s">
        <v>1374</v>
      </c>
      <c r="BT38" t="s">
        <v>517</v>
      </c>
      <c r="BU38" t="s">
        <v>517</v>
      </c>
      <c r="BV38" t="s">
        <v>517</v>
      </c>
      <c r="BW38">
        <v>1</v>
      </c>
      <c r="BX38">
        <v>3</v>
      </c>
      <c r="BY38">
        <v>0</v>
      </c>
      <c r="BZ38">
        <v>20</v>
      </c>
      <c r="CA38">
        <v>0</v>
      </c>
      <c r="CB38" t="s">
        <v>520</v>
      </c>
      <c r="CC38">
        <v>1</v>
      </c>
      <c r="CD38" s="2"/>
      <c r="CE38" s="2"/>
      <c r="CF38" s="2">
        <v>0.71875</v>
      </c>
      <c r="CG38" s="2">
        <v>0.35416666666666669</v>
      </c>
      <c r="CH38" s="2"/>
      <c r="CI38" s="2"/>
      <c r="CJ38" t="s">
        <v>521</v>
      </c>
      <c r="CK38" s="3" t="s">
        <v>540</v>
      </c>
      <c r="CL38">
        <v>1</v>
      </c>
      <c r="CM38" s="2">
        <v>0.35416666666666669</v>
      </c>
      <c r="CN38" s="2">
        <v>0.71875</v>
      </c>
      <c r="CO38" s="2"/>
      <c r="CP38" s="2"/>
      <c r="CQ38" s="2"/>
      <c r="CR38" s="2"/>
      <c r="CS38" t="s">
        <v>1376</v>
      </c>
      <c r="CT38">
        <v>858</v>
      </c>
      <c r="CU38">
        <v>775</v>
      </c>
      <c r="CV38">
        <v>15</v>
      </c>
      <c r="CW38" t="s">
        <v>517</v>
      </c>
      <c r="CX38" t="s">
        <v>517</v>
      </c>
      <c r="CY38" t="s">
        <v>517</v>
      </c>
      <c r="CZ38" t="s">
        <v>517</v>
      </c>
      <c r="DA38" t="s">
        <v>519</v>
      </c>
      <c r="DB38" t="s">
        <v>517</v>
      </c>
      <c r="DC38">
        <v>8</v>
      </c>
      <c r="DD38">
        <v>345</v>
      </c>
      <c r="DE38">
        <v>2</v>
      </c>
      <c r="DF38">
        <v>5051</v>
      </c>
      <c r="DG38">
        <v>10459</v>
      </c>
      <c r="DH38">
        <v>210</v>
      </c>
      <c r="DI38">
        <v>2679</v>
      </c>
      <c r="DJ38">
        <v>444</v>
      </c>
      <c r="DK38">
        <v>7233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2163</v>
      </c>
      <c r="DT38">
        <v>0</v>
      </c>
      <c r="DU38">
        <v>50</v>
      </c>
      <c r="DV38">
        <v>0</v>
      </c>
      <c r="DW38">
        <v>17</v>
      </c>
      <c r="DX38">
        <v>22720</v>
      </c>
      <c r="DY38">
        <v>0</v>
      </c>
      <c r="DZ38">
        <v>77</v>
      </c>
      <c r="EA38">
        <v>0</v>
      </c>
      <c r="EB38">
        <v>1</v>
      </c>
      <c r="EC38">
        <v>0</v>
      </c>
      <c r="ED38">
        <v>0</v>
      </c>
      <c r="EE38">
        <v>785</v>
      </c>
      <c r="EF38">
        <v>23505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2</v>
      </c>
      <c r="EU38">
        <v>4</v>
      </c>
      <c r="EV38">
        <v>0</v>
      </c>
      <c r="EW38">
        <v>0</v>
      </c>
      <c r="EX38">
        <v>0</v>
      </c>
      <c r="EY38">
        <v>98238</v>
      </c>
      <c r="EZ38">
        <v>0.65706758720930236</v>
      </c>
      <c r="FA38">
        <v>2.9747456395348837</v>
      </c>
      <c r="FB38">
        <v>953</v>
      </c>
      <c r="FC38">
        <v>353</v>
      </c>
      <c r="FD38">
        <v>367</v>
      </c>
      <c r="FE38">
        <v>1673</v>
      </c>
      <c r="FF38">
        <v>344682</v>
      </c>
      <c r="FG38">
        <v>0.37</v>
      </c>
      <c r="FH38">
        <v>289718</v>
      </c>
      <c r="FI38">
        <v>0.48</v>
      </c>
      <c r="FJ38">
        <v>463620</v>
      </c>
      <c r="FK38">
        <v>0.26</v>
      </c>
      <c r="FL38">
        <v>1</v>
      </c>
      <c r="FM38">
        <v>1</v>
      </c>
      <c r="FN38">
        <v>1</v>
      </c>
      <c r="FO38" t="s">
        <v>517</v>
      </c>
      <c r="FP38" t="s">
        <v>519</v>
      </c>
      <c r="FQ38" t="s">
        <v>519</v>
      </c>
      <c r="FR38" t="s">
        <v>517</v>
      </c>
      <c r="FS38" t="s">
        <v>1379</v>
      </c>
      <c r="FT38">
        <v>20</v>
      </c>
      <c r="FU38">
        <v>323</v>
      </c>
      <c r="FV38">
        <v>17</v>
      </c>
      <c r="FW38">
        <v>264</v>
      </c>
      <c r="FX38">
        <v>545</v>
      </c>
      <c r="FY38" t="s">
        <v>519</v>
      </c>
      <c r="GA38">
        <v>13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2</v>
      </c>
      <c r="GJ38">
        <v>0</v>
      </c>
      <c r="GK38">
        <v>11</v>
      </c>
      <c r="GL38">
        <v>0</v>
      </c>
      <c r="GM38">
        <v>1</v>
      </c>
      <c r="GN38">
        <v>5</v>
      </c>
      <c r="GO38" t="s">
        <v>519</v>
      </c>
      <c r="GP38">
        <v>0</v>
      </c>
      <c r="GQ38" t="s">
        <v>519</v>
      </c>
      <c r="GR38">
        <v>0</v>
      </c>
      <c r="GS38">
        <v>5</v>
      </c>
      <c r="GT38">
        <v>10</v>
      </c>
      <c r="GU38">
        <v>5</v>
      </c>
      <c r="GV38">
        <v>1</v>
      </c>
      <c r="GW38">
        <v>1</v>
      </c>
      <c r="GX38">
        <v>5</v>
      </c>
      <c r="GY38">
        <v>0</v>
      </c>
      <c r="GZ38" t="s">
        <v>519</v>
      </c>
      <c r="HA38" t="s">
        <v>519</v>
      </c>
      <c r="HB38">
        <v>0</v>
      </c>
      <c r="HC38">
        <v>8418</v>
      </c>
      <c r="HD38">
        <v>8418</v>
      </c>
      <c r="HE38">
        <v>58</v>
      </c>
      <c r="HF38">
        <v>80</v>
      </c>
      <c r="HG38">
        <v>11363</v>
      </c>
      <c r="HH38">
        <v>141</v>
      </c>
      <c r="HI38">
        <v>0</v>
      </c>
      <c r="HJ38">
        <v>0</v>
      </c>
      <c r="HK38">
        <v>0</v>
      </c>
      <c r="HL38">
        <v>56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B38">
        <v>0</v>
      </c>
      <c r="IC38" t="s">
        <v>702</v>
      </c>
      <c r="ID38" t="s">
        <v>853</v>
      </c>
      <c r="IE38" s="94">
        <v>35946</v>
      </c>
      <c r="IF38" s="94">
        <v>40380</v>
      </c>
      <c r="IG38" t="s">
        <v>517</v>
      </c>
      <c r="IH38" t="s">
        <v>517</v>
      </c>
      <c r="II38" t="s">
        <v>517</v>
      </c>
      <c r="IJ38" t="s">
        <v>519</v>
      </c>
      <c r="IK38" t="s">
        <v>519</v>
      </c>
      <c r="IL38" t="s">
        <v>589</v>
      </c>
      <c r="IM38">
        <v>6</v>
      </c>
      <c r="IR38" t="s">
        <v>528</v>
      </c>
    </row>
    <row r="39" spans="1:252">
      <c r="A39">
        <v>36</v>
      </c>
      <c r="B39" t="s">
        <v>854</v>
      </c>
      <c r="C39" t="s">
        <v>1360</v>
      </c>
      <c r="D39">
        <v>632</v>
      </c>
      <c r="E39" t="s">
        <v>778</v>
      </c>
      <c r="F39">
        <v>347</v>
      </c>
      <c r="G39" t="s">
        <v>856</v>
      </c>
      <c r="H39" t="s">
        <v>855</v>
      </c>
      <c r="I39" t="s">
        <v>857</v>
      </c>
      <c r="K39" t="s">
        <v>858</v>
      </c>
      <c r="L39" t="s">
        <v>859</v>
      </c>
      <c r="M39" t="s">
        <v>860</v>
      </c>
      <c r="N39" t="s">
        <v>550</v>
      </c>
      <c r="O39" t="s">
        <v>519</v>
      </c>
      <c r="P39" t="s">
        <v>861</v>
      </c>
      <c r="Q39" t="s">
        <v>552</v>
      </c>
      <c r="R39" t="s">
        <v>517</v>
      </c>
      <c r="V39">
        <v>1</v>
      </c>
      <c r="W39">
        <v>0</v>
      </c>
      <c r="X39">
        <v>1</v>
      </c>
      <c r="Y39">
        <v>0</v>
      </c>
      <c r="Z39">
        <v>1</v>
      </c>
      <c r="AA39">
        <v>2</v>
      </c>
      <c r="AB39">
        <v>0</v>
      </c>
      <c r="AC39">
        <v>0</v>
      </c>
      <c r="AD39">
        <v>1</v>
      </c>
      <c r="AE39">
        <v>5</v>
      </c>
      <c r="AF39">
        <v>1</v>
      </c>
      <c r="AG39">
        <v>0</v>
      </c>
      <c r="AH39">
        <v>7</v>
      </c>
      <c r="AI39">
        <v>1</v>
      </c>
      <c r="AJ39">
        <v>0</v>
      </c>
      <c r="AK39">
        <v>1</v>
      </c>
      <c r="AL39">
        <v>0</v>
      </c>
      <c r="AM39">
        <v>1</v>
      </c>
      <c r="AN39">
        <v>0</v>
      </c>
      <c r="AO39">
        <v>0</v>
      </c>
      <c r="AP39">
        <v>0</v>
      </c>
      <c r="AQ39">
        <v>0</v>
      </c>
      <c r="AR39">
        <v>4</v>
      </c>
      <c r="AS39">
        <v>6</v>
      </c>
      <c r="AT39">
        <v>20</v>
      </c>
      <c r="AU39">
        <v>3</v>
      </c>
      <c r="AV39" t="s">
        <v>1378</v>
      </c>
      <c r="AW39">
        <v>17</v>
      </c>
      <c r="AX39" t="s">
        <v>1375</v>
      </c>
      <c r="BG39">
        <v>1</v>
      </c>
      <c r="BH39">
        <v>1</v>
      </c>
      <c r="BN39">
        <v>1</v>
      </c>
      <c r="BO39">
        <v>1</v>
      </c>
      <c r="BP39" t="s">
        <v>618</v>
      </c>
      <c r="BQ39">
        <v>1</v>
      </c>
      <c r="BR39">
        <v>1</v>
      </c>
      <c r="BS39" t="s">
        <v>618</v>
      </c>
      <c r="BT39" t="s">
        <v>517</v>
      </c>
      <c r="BU39" t="s">
        <v>517</v>
      </c>
      <c r="BV39" t="s">
        <v>519</v>
      </c>
      <c r="BW39">
        <v>1</v>
      </c>
      <c r="BX39">
        <v>5</v>
      </c>
      <c r="BY39">
        <v>1</v>
      </c>
      <c r="BZ39">
        <v>0</v>
      </c>
      <c r="CA39">
        <v>0</v>
      </c>
      <c r="CB39" t="s">
        <v>538</v>
      </c>
      <c r="CC39">
        <v>1</v>
      </c>
      <c r="CD39" s="2">
        <v>0.71875</v>
      </c>
      <c r="CE39" s="2">
        <v>0.35416666666666669</v>
      </c>
      <c r="CF39" s="2"/>
      <c r="CG39" s="2"/>
      <c r="CH39" s="2"/>
      <c r="CI39" s="2"/>
      <c r="CJ39" t="s">
        <v>521</v>
      </c>
      <c r="CK39" t="s">
        <v>522</v>
      </c>
      <c r="CL39">
        <v>1</v>
      </c>
      <c r="CM39" s="2">
        <v>0.35416666666666669</v>
      </c>
      <c r="CN39" s="2">
        <v>0.71875</v>
      </c>
      <c r="CO39" s="2"/>
      <c r="CP39" s="2"/>
      <c r="CQ39" s="2"/>
      <c r="CR39" s="2"/>
      <c r="CS39" t="s">
        <v>1376</v>
      </c>
      <c r="CT39">
        <v>532</v>
      </c>
      <c r="CU39">
        <v>1220</v>
      </c>
      <c r="CV39">
        <v>890</v>
      </c>
      <c r="CW39" t="s">
        <v>517</v>
      </c>
      <c r="CX39" t="s">
        <v>517</v>
      </c>
      <c r="CY39" t="s">
        <v>517</v>
      </c>
      <c r="CZ39" t="s">
        <v>517</v>
      </c>
      <c r="DA39" t="s">
        <v>519</v>
      </c>
      <c r="DB39" t="s">
        <v>517</v>
      </c>
      <c r="DC39">
        <v>2</v>
      </c>
      <c r="DD39">
        <v>33</v>
      </c>
      <c r="DE39">
        <v>324</v>
      </c>
      <c r="DF39">
        <v>3467</v>
      </c>
      <c r="DG39">
        <v>7617</v>
      </c>
      <c r="DH39">
        <v>37</v>
      </c>
      <c r="DI39">
        <v>1117</v>
      </c>
      <c r="DJ39">
        <v>549</v>
      </c>
      <c r="DK39">
        <v>4329.75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73</v>
      </c>
      <c r="DR39">
        <v>0</v>
      </c>
      <c r="DS39">
        <v>1908</v>
      </c>
      <c r="DT39">
        <v>0</v>
      </c>
      <c r="DU39">
        <v>2</v>
      </c>
      <c r="DV39">
        <v>0</v>
      </c>
      <c r="DW39">
        <v>5</v>
      </c>
      <c r="DX39">
        <v>19575</v>
      </c>
      <c r="DY39">
        <v>0</v>
      </c>
      <c r="DZ39">
        <v>2</v>
      </c>
      <c r="EA39">
        <v>0</v>
      </c>
      <c r="EB39">
        <v>0</v>
      </c>
      <c r="EC39">
        <v>0</v>
      </c>
      <c r="ED39">
        <v>1</v>
      </c>
      <c r="EE39">
        <v>40</v>
      </c>
      <c r="EF39">
        <v>19615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64340</v>
      </c>
      <c r="EZ39">
        <v>0.48129724321920853</v>
      </c>
      <c r="FA39">
        <v>2.3840225285311991</v>
      </c>
      <c r="FB39">
        <v>789</v>
      </c>
      <c r="FC39">
        <v>330</v>
      </c>
      <c r="FD39">
        <v>310</v>
      </c>
      <c r="FE39">
        <v>923</v>
      </c>
      <c r="FF39">
        <v>137872</v>
      </c>
      <c r="FG39">
        <v>0.21</v>
      </c>
      <c r="FH39">
        <v>104484</v>
      </c>
      <c r="FI39">
        <v>0.31</v>
      </c>
      <c r="FJ39">
        <v>540890</v>
      </c>
      <c r="FK39">
        <v>0.36</v>
      </c>
      <c r="FL39">
        <v>1</v>
      </c>
      <c r="FM39">
        <v>2</v>
      </c>
      <c r="FN39">
        <v>1</v>
      </c>
      <c r="FO39" t="s">
        <v>519</v>
      </c>
      <c r="FP39" t="s">
        <v>517</v>
      </c>
      <c r="FQ39" t="s">
        <v>519</v>
      </c>
      <c r="FR39" t="s">
        <v>517</v>
      </c>
      <c r="FS39" t="s">
        <v>1377</v>
      </c>
      <c r="FT39">
        <v>158</v>
      </c>
      <c r="FU39">
        <v>647</v>
      </c>
      <c r="FV39">
        <v>155</v>
      </c>
      <c r="FW39">
        <v>612</v>
      </c>
      <c r="FX39">
        <v>1379</v>
      </c>
      <c r="FY39" t="s">
        <v>573</v>
      </c>
      <c r="FZ39">
        <v>10</v>
      </c>
      <c r="GA39">
        <v>300</v>
      </c>
      <c r="GB39">
        <v>9</v>
      </c>
      <c r="GC39">
        <v>10</v>
      </c>
      <c r="GD39" t="s">
        <v>519</v>
      </c>
      <c r="GE39" t="s">
        <v>519</v>
      </c>
      <c r="GF39" t="s">
        <v>519</v>
      </c>
      <c r="GG39" t="s">
        <v>519</v>
      </c>
      <c r="GH39" t="s">
        <v>519</v>
      </c>
      <c r="GI39" t="s">
        <v>519</v>
      </c>
      <c r="GJ39" t="s">
        <v>519</v>
      </c>
      <c r="GK39">
        <v>25</v>
      </c>
      <c r="GL39" t="s">
        <v>519</v>
      </c>
      <c r="GM39" t="s">
        <v>519</v>
      </c>
      <c r="GN39" t="s">
        <v>519</v>
      </c>
      <c r="GO39" t="s">
        <v>523</v>
      </c>
      <c r="GP39">
        <v>1</v>
      </c>
      <c r="GQ39">
        <v>4</v>
      </c>
      <c r="GR39">
        <v>0</v>
      </c>
      <c r="GS39" t="s">
        <v>524</v>
      </c>
      <c r="GT39">
        <v>23</v>
      </c>
      <c r="GU39" t="s">
        <v>524</v>
      </c>
      <c r="GV39">
        <v>2</v>
      </c>
      <c r="GW39">
        <v>2</v>
      </c>
      <c r="GX39" t="s">
        <v>519</v>
      </c>
      <c r="GY39">
        <v>0</v>
      </c>
      <c r="GZ39" t="s">
        <v>862</v>
      </c>
      <c r="HA39">
        <v>5</v>
      </c>
      <c r="HB39">
        <v>72</v>
      </c>
      <c r="HC39">
        <v>5988</v>
      </c>
      <c r="HD39">
        <v>5988</v>
      </c>
      <c r="HE39">
        <v>224</v>
      </c>
      <c r="HF39">
        <v>1592</v>
      </c>
      <c r="HG39">
        <v>12984</v>
      </c>
      <c r="HH39">
        <v>3448</v>
      </c>
      <c r="HI39">
        <v>7</v>
      </c>
      <c r="HJ39">
        <v>10</v>
      </c>
      <c r="HK39">
        <v>8</v>
      </c>
      <c r="HL39">
        <v>0</v>
      </c>
      <c r="HM39">
        <v>20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0</v>
      </c>
      <c r="IC39" t="s">
        <v>863</v>
      </c>
      <c r="ID39" t="s">
        <v>864</v>
      </c>
      <c r="IE39" s="94">
        <v>36465</v>
      </c>
      <c r="IF39" s="94">
        <v>38443</v>
      </c>
      <c r="IG39" t="s">
        <v>517</v>
      </c>
      <c r="IH39" t="s">
        <v>517</v>
      </c>
      <c r="II39" t="s">
        <v>517</v>
      </c>
      <c r="IJ39" t="s">
        <v>517</v>
      </c>
      <c r="IK39" t="s">
        <v>517</v>
      </c>
      <c r="IL39" t="s">
        <v>643</v>
      </c>
      <c r="IM39">
        <v>1</v>
      </c>
      <c r="IN39" t="s">
        <v>556</v>
      </c>
      <c r="IO39">
        <v>6</v>
      </c>
      <c r="IR39" t="s">
        <v>528</v>
      </c>
    </row>
    <row r="40" spans="1:252">
      <c r="A40">
        <v>37</v>
      </c>
      <c r="B40" t="s">
        <v>865</v>
      </c>
      <c r="C40" t="s">
        <v>866</v>
      </c>
      <c r="D40">
        <v>612</v>
      </c>
      <c r="E40" t="s">
        <v>778</v>
      </c>
      <c r="F40">
        <v>360</v>
      </c>
      <c r="G40" t="s">
        <v>867</v>
      </c>
      <c r="H40" t="s">
        <v>1474</v>
      </c>
      <c r="I40" t="s">
        <v>868</v>
      </c>
      <c r="K40" t="s">
        <v>869</v>
      </c>
      <c r="L40" t="s">
        <v>870</v>
      </c>
      <c r="M40" t="s">
        <v>871</v>
      </c>
      <c r="N40" t="s">
        <v>550</v>
      </c>
      <c r="O40" t="s">
        <v>519</v>
      </c>
      <c r="P40" t="s">
        <v>872</v>
      </c>
      <c r="Q40" t="s">
        <v>1458</v>
      </c>
      <c r="R40" t="s">
        <v>517</v>
      </c>
      <c r="V40">
        <v>1</v>
      </c>
      <c r="W40">
        <v>0</v>
      </c>
      <c r="X40">
        <v>1</v>
      </c>
      <c r="Y40">
        <v>0</v>
      </c>
      <c r="Z40">
        <v>0</v>
      </c>
      <c r="AA40">
        <v>1</v>
      </c>
      <c r="AB40">
        <v>0</v>
      </c>
      <c r="AC40">
        <v>0</v>
      </c>
      <c r="AD40">
        <v>1</v>
      </c>
      <c r="AE40">
        <v>3</v>
      </c>
      <c r="AF40">
        <v>0</v>
      </c>
      <c r="AG40">
        <v>0</v>
      </c>
      <c r="AH40">
        <v>4</v>
      </c>
      <c r="AI40">
        <v>3</v>
      </c>
      <c r="AJ40">
        <v>0</v>
      </c>
      <c r="AK40">
        <v>1</v>
      </c>
      <c r="AL40">
        <v>0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1.5</v>
      </c>
      <c r="AT40">
        <v>21</v>
      </c>
      <c r="AU40">
        <v>84</v>
      </c>
      <c r="AV40" t="s">
        <v>1374</v>
      </c>
      <c r="AW40">
        <v>1.5</v>
      </c>
      <c r="AX40" t="s">
        <v>1375</v>
      </c>
      <c r="AY40">
        <v>1</v>
      </c>
      <c r="AZ40">
        <v>1.5</v>
      </c>
      <c r="BA40" t="s">
        <v>1374</v>
      </c>
      <c r="BG40">
        <v>1</v>
      </c>
      <c r="BH40">
        <v>1</v>
      </c>
      <c r="BI40">
        <v>1</v>
      </c>
      <c r="BJ40">
        <v>1</v>
      </c>
      <c r="BK40" t="s">
        <v>1374</v>
      </c>
      <c r="BL40">
        <v>3</v>
      </c>
      <c r="BM40" t="s">
        <v>1374</v>
      </c>
      <c r="BN40">
        <v>1</v>
      </c>
      <c r="BO40">
        <v>3</v>
      </c>
      <c r="BP40" t="s">
        <v>618</v>
      </c>
      <c r="BQ40">
        <v>4</v>
      </c>
      <c r="BR40">
        <v>4</v>
      </c>
      <c r="BS40" t="s">
        <v>618</v>
      </c>
      <c r="BT40" t="s">
        <v>517</v>
      </c>
      <c r="BU40" t="s">
        <v>517</v>
      </c>
      <c r="BV40" t="s">
        <v>519</v>
      </c>
      <c r="BW40">
        <v>4</v>
      </c>
      <c r="BX40">
        <v>4</v>
      </c>
      <c r="BY40">
        <v>0</v>
      </c>
      <c r="BZ40">
        <v>28</v>
      </c>
      <c r="CA40">
        <v>0</v>
      </c>
      <c r="CB40" t="s">
        <v>538</v>
      </c>
      <c r="CC40">
        <v>1</v>
      </c>
      <c r="CD40" s="2">
        <v>0.71875</v>
      </c>
      <c r="CE40" s="2">
        <v>0.35416666666666669</v>
      </c>
      <c r="CF40" s="2">
        <v>0.71875</v>
      </c>
      <c r="CG40" s="2">
        <v>0.9375</v>
      </c>
      <c r="CH40" s="2">
        <v>0.20833333333333334</v>
      </c>
      <c r="CI40" s="2">
        <v>0.35416666666666669</v>
      </c>
      <c r="CJ40" t="s">
        <v>521</v>
      </c>
      <c r="CK40" t="s">
        <v>540</v>
      </c>
      <c r="CL40">
        <v>1</v>
      </c>
      <c r="CM40" s="2">
        <v>0.35416666666666669</v>
      </c>
      <c r="CN40" s="2">
        <v>0.71875</v>
      </c>
      <c r="CO40" s="2"/>
      <c r="CP40" s="2"/>
      <c r="CQ40" s="2"/>
      <c r="CR40" s="2"/>
      <c r="CT40">
        <v>199</v>
      </c>
      <c r="CU40">
        <v>199</v>
      </c>
      <c r="CV40">
        <v>316</v>
      </c>
      <c r="CW40" t="s">
        <v>517</v>
      </c>
      <c r="CX40" t="s">
        <v>517</v>
      </c>
      <c r="CY40" t="s">
        <v>517</v>
      </c>
      <c r="CZ40" t="s">
        <v>519</v>
      </c>
      <c r="DA40" t="s">
        <v>519</v>
      </c>
      <c r="DB40" t="s">
        <v>517</v>
      </c>
      <c r="DC40">
        <v>27</v>
      </c>
      <c r="DD40">
        <v>77</v>
      </c>
      <c r="DE40">
        <v>1458</v>
      </c>
      <c r="DF40">
        <v>867</v>
      </c>
      <c r="DG40">
        <v>4754</v>
      </c>
      <c r="DH40">
        <v>14</v>
      </c>
      <c r="DI40">
        <v>945</v>
      </c>
      <c r="DJ40">
        <v>37</v>
      </c>
      <c r="DK40">
        <v>2042.75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2</v>
      </c>
      <c r="DR40">
        <v>0</v>
      </c>
      <c r="DS40">
        <v>734</v>
      </c>
      <c r="DT40">
        <v>0</v>
      </c>
      <c r="DU40">
        <v>1</v>
      </c>
      <c r="DV40">
        <v>0</v>
      </c>
      <c r="DW40">
        <v>0</v>
      </c>
      <c r="DX40">
        <v>7365</v>
      </c>
      <c r="DY40">
        <v>0</v>
      </c>
      <c r="DZ40">
        <v>4</v>
      </c>
      <c r="EA40">
        <v>0</v>
      </c>
      <c r="EB40">
        <v>0</v>
      </c>
      <c r="EC40">
        <v>0</v>
      </c>
      <c r="ED40">
        <v>0</v>
      </c>
      <c r="EE40">
        <v>40</v>
      </c>
      <c r="EF40">
        <v>7405</v>
      </c>
      <c r="EG40">
        <v>2</v>
      </c>
      <c r="EH40">
        <v>0</v>
      </c>
      <c r="EI40">
        <v>0</v>
      </c>
      <c r="EJ40">
        <v>0</v>
      </c>
      <c r="EK40">
        <v>2</v>
      </c>
      <c r="EL40">
        <v>0</v>
      </c>
      <c r="EM40">
        <v>0</v>
      </c>
      <c r="EN40">
        <v>0</v>
      </c>
      <c r="EO40">
        <v>1</v>
      </c>
      <c r="EP40">
        <v>2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45960</v>
      </c>
      <c r="EZ40">
        <v>0.37709987077718293</v>
      </c>
      <c r="FA40">
        <v>2.8281336533136421</v>
      </c>
      <c r="FB40">
        <v>660</v>
      </c>
      <c r="FC40">
        <v>157</v>
      </c>
      <c r="FD40">
        <v>218</v>
      </c>
      <c r="FE40">
        <v>703</v>
      </c>
      <c r="FF40">
        <v>906000</v>
      </c>
      <c r="FG40">
        <v>4.8</v>
      </c>
      <c r="FH40">
        <v>418000</v>
      </c>
      <c r="FI40">
        <v>4.9000000000000004</v>
      </c>
      <c r="FJ40">
        <v>232000</v>
      </c>
      <c r="FK40">
        <v>0.2</v>
      </c>
      <c r="FL40">
        <v>1</v>
      </c>
      <c r="FM40">
        <v>2</v>
      </c>
      <c r="FN40">
        <v>1</v>
      </c>
      <c r="FO40" t="s">
        <v>517</v>
      </c>
      <c r="FP40" t="s">
        <v>517</v>
      </c>
      <c r="FQ40" t="s">
        <v>519</v>
      </c>
      <c r="FR40" t="s">
        <v>517</v>
      </c>
      <c r="FS40" t="s">
        <v>1379</v>
      </c>
      <c r="FT40">
        <v>223</v>
      </c>
      <c r="FU40">
        <v>289</v>
      </c>
      <c r="FV40">
        <v>169</v>
      </c>
      <c r="FW40">
        <v>245</v>
      </c>
      <c r="FX40">
        <v>659</v>
      </c>
      <c r="FY40" t="s">
        <v>1475</v>
      </c>
      <c r="FZ40">
        <v>7</v>
      </c>
      <c r="GA40">
        <v>10</v>
      </c>
      <c r="GB40">
        <v>1</v>
      </c>
      <c r="GC40">
        <v>0</v>
      </c>
      <c r="GD40">
        <v>1</v>
      </c>
      <c r="GE40">
        <v>32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3</v>
      </c>
      <c r="GL40">
        <v>0</v>
      </c>
      <c r="GM40">
        <v>0</v>
      </c>
      <c r="GN40">
        <v>1</v>
      </c>
      <c r="GO40" t="s">
        <v>873</v>
      </c>
      <c r="GP40">
        <v>0</v>
      </c>
      <c r="GQ40" t="s">
        <v>761</v>
      </c>
      <c r="GR40">
        <v>0</v>
      </c>
      <c r="GS40" t="s">
        <v>761</v>
      </c>
      <c r="GT40">
        <v>2</v>
      </c>
      <c r="GU40" t="s">
        <v>761</v>
      </c>
      <c r="GV40">
        <v>3</v>
      </c>
      <c r="GW40">
        <v>2</v>
      </c>
      <c r="GX40" t="s">
        <v>761</v>
      </c>
      <c r="GY40">
        <v>0</v>
      </c>
      <c r="GZ40" t="s">
        <v>519</v>
      </c>
      <c r="HA40" t="s">
        <v>519</v>
      </c>
      <c r="HB40">
        <v>0</v>
      </c>
      <c r="HC40">
        <v>3829</v>
      </c>
      <c r="HD40">
        <v>3829</v>
      </c>
      <c r="HE40">
        <v>251</v>
      </c>
      <c r="HF40">
        <v>268</v>
      </c>
      <c r="HG40">
        <v>2713</v>
      </c>
      <c r="HH40">
        <v>2884</v>
      </c>
      <c r="HI40">
        <v>0</v>
      </c>
      <c r="HJ40">
        <v>0</v>
      </c>
      <c r="HK40">
        <v>5</v>
      </c>
      <c r="HL40">
        <v>17</v>
      </c>
      <c r="HM40">
        <v>86</v>
      </c>
      <c r="HN40">
        <v>107</v>
      </c>
      <c r="HO40">
        <v>107</v>
      </c>
      <c r="HP40">
        <v>0</v>
      </c>
      <c r="HQ40">
        <v>29</v>
      </c>
      <c r="HR40">
        <v>0</v>
      </c>
      <c r="HS40">
        <v>0</v>
      </c>
      <c r="HT40">
        <v>0</v>
      </c>
      <c r="HU40">
        <v>0</v>
      </c>
      <c r="HV40">
        <v>0</v>
      </c>
      <c r="HW40">
        <v>0</v>
      </c>
      <c r="HX40">
        <v>2</v>
      </c>
      <c r="HY40">
        <v>0</v>
      </c>
      <c r="HZ40">
        <v>0</v>
      </c>
      <c r="IA40">
        <v>17</v>
      </c>
      <c r="IB40">
        <v>0</v>
      </c>
      <c r="IC40" t="s">
        <v>874</v>
      </c>
      <c r="ID40" t="s">
        <v>745</v>
      </c>
      <c r="IE40" s="94" t="s">
        <v>1476</v>
      </c>
      <c r="IF40" s="94" t="s">
        <v>1477</v>
      </c>
      <c r="IG40" t="s">
        <v>517</v>
      </c>
      <c r="IH40" t="s">
        <v>517</v>
      </c>
      <c r="II40" t="s">
        <v>517</v>
      </c>
      <c r="IJ40" t="s">
        <v>519</v>
      </c>
      <c r="IK40" t="s">
        <v>519</v>
      </c>
      <c r="IL40" t="s">
        <v>875</v>
      </c>
      <c r="IM40">
        <v>2</v>
      </c>
      <c r="IR40" t="s">
        <v>660</v>
      </c>
    </row>
    <row r="41" spans="1:252">
      <c r="A41">
        <v>38</v>
      </c>
      <c r="B41" t="s">
        <v>876</v>
      </c>
      <c r="C41" t="s">
        <v>1361</v>
      </c>
      <c r="D41">
        <v>600</v>
      </c>
      <c r="E41" t="s">
        <v>545</v>
      </c>
      <c r="F41">
        <v>108</v>
      </c>
      <c r="G41" t="s">
        <v>878</v>
      </c>
      <c r="H41" t="s">
        <v>877</v>
      </c>
      <c r="I41" t="s">
        <v>879</v>
      </c>
      <c r="K41" t="s">
        <v>1478</v>
      </c>
      <c r="L41" t="s">
        <v>1479</v>
      </c>
      <c r="M41" t="s">
        <v>880</v>
      </c>
      <c r="N41" t="s">
        <v>552</v>
      </c>
      <c r="O41" t="s">
        <v>517</v>
      </c>
      <c r="V41">
        <v>0</v>
      </c>
      <c r="W41">
        <v>0</v>
      </c>
      <c r="X41">
        <v>1</v>
      </c>
      <c r="Y41">
        <v>0</v>
      </c>
      <c r="Z41">
        <v>0</v>
      </c>
      <c r="AA41">
        <v>1</v>
      </c>
      <c r="AB41">
        <v>0</v>
      </c>
      <c r="AC41">
        <v>0</v>
      </c>
      <c r="AD41">
        <v>2</v>
      </c>
      <c r="AE41">
        <v>3</v>
      </c>
      <c r="AF41">
        <v>0</v>
      </c>
      <c r="AG41">
        <v>0</v>
      </c>
      <c r="AH41">
        <v>5</v>
      </c>
      <c r="AI41">
        <v>0</v>
      </c>
      <c r="AJ41">
        <v>0</v>
      </c>
      <c r="AK41">
        <v>0</v>
      </c>
      <c r="AL41">
        <v>2</v>
      </c>
      <c r="AM41">
        <v>2</v>
      </c>
      <c r="AN41">
        <v>2</v>
      </c>
      <c r="AO41">
        <v>2</v>
      </c>
      <c r="AP41">
        <v>0</v>
      </c>
      <c r="AQ41">
        <v>1</v>
      </c>
      <c r="AR41">
        <v>1</v>
      </c>
      <c r="AS41">
        <v>2</v>
      </c>
      <c r="AT41">
        <v>16</v>
      </c>
      <c r="AW41">
        <v>56</v>
      </c>
      <c r="AX41" t="s">
        <v>1378</v>
      </c>
      <c r="BG41">
        <v>1</v>
      </c>
      <c r="BI41">
        <v>1</v>
      </c>
      <c r="BK41" t="s">
        <v>1374</v>
      </c>
      <c r="BT41" t="s">
        <v>517</v>
      </c>
      <c r="BU41" t="s">
        <v>517</v>
      </c>
      <c r="BV41" t="s">
        <v>517</v>
      </c>
      <c r="BW41">
        <v>1</v>
      </c>
      <c r="BX41">
        <v>1</v>
      </c>
      <c r="BY41">
        <v>0</v>
      </c>
      <c r="BZ41">
        <v>28</v>
      </c>
      <c r="CA41">
        <v>0</v>
      </c>
      <c r="CB41" t="s">
        <v>553</v>
      </c>
      <c r="CC41">
        <v>1</v>
      </c>
      <c r="CD41" s="2">
        <v>0.97916666666666663</v>
      </c>
      <c r="CE41" s="2">
        <v>0.27083333333333331</v>
      </c>
      <c r="CF41" s="2">
        <v>0.72916666666666663</v>
      </c>
      <c r="CG41" s="2">
        <v>0.97916666666666663</v>
      </c>
      <c r="CH41" s="2">
        <v>0.27083333333333331</v>
      </c>
      <c r="CI41" s="2">
        <v>0.35416666666666669</v>
      </c>
      <c r="CJ41" t="s">
        <v>521</v>
      </c>
      <c r="CK41" t="s">
        <v>522</v>
      </c>
      <c r="CL41">
        <v>1</v>
      </c>
      <c r="CM41" s="2"/>
      <c r="CN41" s="2"/>
      <c r="CO41" s="2">
        <v>0.35416666666666669</v>
      </c>
      <c r="CP41" s="2">
        <v>0.71875</v>
      </c>
      <c r="CQ41" s="2"/>
      <c r="CR41" s="2"/>
      <c r="CT41">
        <v>626</v>
      </c>
      <c r="CU41">
        <v>405</v>
      </c>
      <c r="CV41">
        <v>31</v>
      </c>
      <c r="CW41" t="s">
        <v>517</v>
      </c>
      <c r="CX41" t="s">
        <v>517</v>
      </c>
      <c r="CY41" t="s">
        <v>517</v>
      </c>
      <c r="CZ41" t="s">
        <v>517</v>
      </c>
      <c r="DA41" t="s">
        <v>519</v>
      </c>
      <c r="DB41" t="s">
        <v>517</v>
      </c>
      <c r="DC41">
        <v>1</v>
      </c>
      <c r="DD41">
        <v>4</v>
      </c>
      <c r="DE41">
        <v>1</v>
      </c>
      <c r="DF41">
        <v>3081</v>
      </c>
      <c r="DG41">
        <v>6169</v>
      </c>
      <c r="DH41">
        <v>18</v>
      </c>
      <c r="DI41">
        <v>1809</v>
      </c>
      <c r="DJ41">
        <v>352</v>
      </c>
      <c r="DK41">
        <v>4956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1275</v>
      </c>
      <c r="DT41">
        <v>0</v>
      </c>
      <c r="DU41">
        <v>0</v>
      </c>
      <c r="DV41">
        <v>0</v>
      </c>
      <c r="DW41">
        <v>0</v>
      </c>
      <c r="DX41">
        <v>12750</v>
      </c>
      <c r="DY41">
        <v>0</v>
      </c>
      <c r="DZ41">
        <v>5</v>
      </c>
      <c r="EA41">
        <v>0</v>
      </c>
      <c r="EB41">
        <v>0</v>
      </c>
      <c r="EC41">
        <v>0</v>
      </c>
      <c r="ED41">
        <v>0</v>
      </c>
      <c r="EE41">
        <v>50</v>
      </c>
      <c r="EF41">
        <v>12800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13</v>
      </c>
      <c r="EN41">
        <v>0</v>
      </c>
      <c r="EO41">
        <v>0</v>
      </c>
      <c r="EP41">
        <v>13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20085</v>
      </c>
      <c r="EZ41">
        <v>0.75861013317005965</v>
      </c>
      <c r="FA41">
        <v>1.024797183529772</v>
      </c>
      <c r="FE41">
        <v>767</v>
      </c>
      <c r="FF41">
        <v>506478</v>
      </c>
      <c r="FG41">
        <v>1</v>
      </c>
      <c r="FH41">
        <v>266183</v>
      </c>
      <c r="FI41">
        <v>0.92</v>
      </c>
      <c r="FJ41">
        <v>231810</v>
      </c>
      <c r="FK41">
        <v>0.23</v>
      </c>
      <c r="FL41">
        <v>1</v>
      </c>
      <c r="FM41">
        <v>2</v>
      </c>
      <c r="FN41">
        <v>1</v>
      </c>
      <c r="FO41" t="s">
        <v>517</v>
      </c>
      <c r="FP41" t="s">
        <v>519</v>
      </c>
      <c r="FQ41" t="s">
        <v>519</v>
      </c>
      <c r="FR41" t="s">
        <v>517</v>
      </c>
      <c r="FS41" t="s">
        <v>1379</v>
      </c>
      <c r="FT41">
        <v>10</v>
      </c>
      <c r="FU41">
        <v>184</v>
      </c>
      <c r="FV41">
        <v>7</v>
      </c>
      <c r="FW41">
        <v>172</v>
      </c>
      <c r="FX41">
        <v>351</v>
      </c>
      <c r="FY41" t="s">
        <v>519</v>
      </c>
      <c r="GA41" t="s">
        <v>519</v>
      </c>
      <c r="GB41">
        <v>37</v>
      </c>
      <c r="GC41" t="s">
        <v>519</v>
      </c>
      <c r="GD41" t="s">
        <v>519</v>
      </c>
      <c r="GE41" t="s">
        <v>519</v>
      </c>
      <c r="GF41" t="s">
        <v>519</v>
      </c>
      <c r="GG41" t="s">
        <v>519</v>
      </c>
      <c r="GH41" t="s">
        <v>519</v>
      </c>
      <c r="GI41" t="s">
        <v>519</v>
      </c>
      <c r="GJ41" t="s">
        <v>519</v>
      </c>
      <c r="GK41">
        <v>19</v>
      </c>
      <c r="GL41">
        <v>60</v>
      </c>
      <c r="GM41" t="s">
        <v>519</v>
      </c>
      <c r="GN41" t="s">
        <v>519</v>
      </c>
      <c r="GO41" t="s">
        <v>561</v>
      </c>
      <c r="GP41">
        <v>1</v>
      </c>
      <c r="GQ41" t="s">
        <v>881</v>
      </c>
      <c r="GR41">
        <v>1</v>
      </c>
      <c r="GS41" t="s">
        <v>561</v>
      </c>
      <c r="GT41">
        <v>12</v>
      </c>
      <c r="GU41" t="s">
        <v>881</v>
      </c>
      <c r="GV41">
        <v>7</v>
      </c>
      <c r="GW41">
        <v>4</v>
      </c>
      <c r="GX41">
        <v>6</v>
      </c>
      <c r="GY41">
        <v>2</v>
      </c>
      <c r="GZ41" t="s">
        <v>519</v>
      </c>
      <c r="HA41" t="s">
        <v>519</v>
      </c>
      <c r="HB41">
        <v>0</v>
      </c>
      <c r="HC41">
        <v>3040</v>
      </c>
      <c r="HD41">
        <v>3040</v>
      </c>
      <c r="HE41">
        <v>124</v>
      </c>
      <c r="HF41">
        <v>112</v>
      </c>
      <c r="HG41">
        <v>2590</v>
      </c>
      <c r="HH41">
        <v>72</v>
      </c>
      <c r="HI41" t="s">
        <v>519</v>
      </c>
      <c r="HJ41" t="s">
        <v>519</v>
      </c>
      <c r="HK41" t="s">
        <v>519</v>
      </c>
      <c r="HL41" t="s">
        <v>519</v>
      </c>
      <c r="HM41" t="s">
        <v>519</v>
      </c>
      <c r="HN41" t="s">
        <v>519</v>
      </c>
      <c r="HO41" t="s">
        <v>519</v>
      </c>
      <c r="HP41" t="s">
        <v>519</v>
      </c>
      <c r="HQ41">
        <v>41</v>
      </c>
      <c r="HR41">
        <v>142</v>
      </c>
      <c r="HS41">
        <v>38</v>
      </c>
      <c r="HT41">
        <v>108</v>
      </c>
      <c r="HU41" t="s">
        <v>519</v>
      </c>
      <c r="HV41" t="s">
        <v>519</v>
      </c>
      <c r="HW41" t="s">
        <v>519</v>
      </c>
      <c r="HX41" t="s">
        <v>519</v>
      </c>
      <c r="HY41" t="s">
        <v>519</v>
      </c>
      <c r="HZ41" t="s">
        <v>519</v>
      </c>
      <c r="IA41">
        <v>37</v>
      </c>
      <c r="IB41" t="s">
        <v>519</v>
      </c>
      <c r="IC41" t="s">
        <v>1480</v>
      </c>
      <c r="ID41" t="s">
        <v>1231</v>
      </c>
      <c r="IE41" s="94">
        <v>36770</v>
      </c>
      <c r="IF41" s="94">
        <v>41000</v>
      </c>
      <c r="IG41" t="s">
        <v>517</v>
      </c>
      <c r="IH41" t="s">
        <v>517</v>
      </c>
      <c r="II41" t="s">
        <v>517</v>
      </c>
      <c r="IJ41" t="s">
        <v>517</v>
      </c>
      <c r="IK41" t="s">
        <v>517</v>
      </c>
      <c r="IL41" t="s">
        <v>882</v>
      </c>
      <c r="IM41">
        <v>6</v>
      </c>
      <c r="IN41" t="s">
        <v>1481</v>
      </c>
      <c r="IO41">
        <v>3</v>
      </c>
      <c r="IP41" t="s">
        <v>883</v>
      </c>
      <c r="IQ41">
        <v>12</v>
      </c>
      <c r="IR41" t="s">
        <v>528</v>
      </c>
    </row>
    <row r="42" spans="1:252">
      <c r="A42">
        <v>39</v>
      </c>
      <c r="B42" t="s">
        <v>884</v>
      </c>
      <c r="C42" t="s">
        <v>885</v>
      </c>
      <c r="D42">
        <v>605</v>
      </c>
      <c r="E42" t="s">
        <v>545</v>
      </c>
      <c r="F42">
        <v>100</v>
      </c>
      <c r="G42" t="s">
        <v>886</v>
      </c>
      <c r="H42" t="s">
        <v>1482</v>
      </c>
      <c r="I42" t="s">
        <v>887</v>
      </c>
      <c r="J42" t="s">
        <v>512</v>
      </c>
      <c r="K42" t="s">
        <v>888</v>
      </c>
      <c r="L42" t="s">
        <v>889</v>
      </c>
      <c r="M42" t="s">
        <v>1483</v>
      </c>
      <c r="N42" t="s">
        <v>550</v>
      </c>
      <c r="O42" t="s">
        <v>519</v>
      </c>
      <c r="P42" t="s">
        <v>1484</v>
      </c>
      <c r="Q42" t="s">
        <v>552</v>
      </c>
      <c r="R42" t="s">
        <v>517</v>
      </c>
      <c r="V42">
        <v>0</v>
      </c>
      <c r="W42">
        <v>0</v>
      </c>
      <c r="X42">
        <v>1</v>
      </c>
      <c r="Y42">
        <v>0</v>
      </c>
      <c r="Z42">
        <v>0</v>
      </c>
      <c r="AA42">
        <v>0</v>
      </c>
      <c r="AB42">
        <v>0</v>
      </c>
      <c r="AC42">
        <v>1</v>
      </c>
      <c r="AD42">
        <v>0</v>
      </c>
      <c r="AE42">
        <v>1</v>
      </c>
      <c r="AF42">
        <v>1</v>
      </c>
      <c r="AG42">
        <v>0</v>
      </c>
      <c r="AH42">
        <v>3</v>
      </c>
      <c r="AI42">
        <v>1</v>
      </c>
      <c r="AJ42">
        <v>0</v>
      </c>
      <c r="AK42">
        <v>0</v>
      </c>
      <c r="AL42">
        <v>0.5</v>
      </c>
      <c r="AM42">
        <v>0.5</v>
      </c>
      <c r="AN42">
        <v>0</v>
      </c>
      <c r="AO42">
        <v>0</v>
      </c>
      <c r="AP42">
        <v>0</v>
      </c>
      <c r="AQ42">
        <v>0</v>
      </c>
      <c r="AR42">
        <v>10</v>
      </c>
      <c r="AS42">
        <v>15</v>
      </c>
      <c r="AT42">
        <v>65</v>
      </c>
      <c r="AU42">
        <v>50</v>
      </c>
      <c r="AV42" t="s">
        <v>1374</v>
      </c>
      <c r="AW42">
        <v>279</v>
      </c>
      <c r="AX42" t="s">
        <v>1374</v>
      </c>
      <c r="AY42">
        <v>2</v>
      </c>
      <c r="AZ42">
        <v>3</v>
      </c>
      <c r="BA42" t="s">
        <v>1374</v>
      </c>
      <c r="BB42">
        <v>1</v>
      </c>
      <c r="BC42">
        <v>1</v>
      </c>
      <c r="BD42" t="s">
        <v>1375</v>
      </c>
      <c r="BE42">
        <v>40</v>
      </c>
      <c r="BF42" t="s">
        <v>1375</v>
      </c>
      <c r="BG42">
        <v>2</v>
      </c>
      <c r="BH42">
        <v>1</v>
      </c>
      <c r="BT42" t="s">
        <v>519</v>
      </c>
      <c r="BU42" t="s">
        <v>517</v>
      </c>
      <c r="BV42" t="s">
        <v>519</v>
      </c>
      <c r="BW42">
        <v>1</v>
      </c>
      <c r="BX42">
        <v>2</v>
      </c>
      <c r="BY42">
        <v>1</v>
      </c>
      <c r="BZ42">
        <v>17</v>
      </c>
      <c r="CA42">
        <v>8</v>
      </c>
      <c r="CB42" t="s">
        <v>553</v>
      </c>
      <c r="CC42">
        <v>1</v>
      </c>
      <c r="CD42" s="2">
        <v>0</v>
      </c>
      <c r="CE42" s="2">
        <v>0.27083333333333331</v>
      </c>
      <c r="CF42" s="2">
        <v>0.71875</v>
      </c>
      <c r="CG42" s="2">
        <v>0</v>
      </c>
      <c r="CH42" s="2"/>
      <c r="CI42" s="2"/>
      <c r="CJ42" t="s">
        <v>521</v>
      </c>
      <c r="CK42" t="s">
        <v>522</v>
      </c>
      <c r="CL42">
        <v>1</v>
      </c>
      <c r="CM42" s="2">
        <v>0.35416666666666669</v>
      </c>
      <c r="CN42" s="2">
        <v>0.71875</v>
      </c>
      <c r="CO42" s="2">
        <v>0.35416666666666669</v>
      </c>
      <c r="CP42" s="2">
        <v>0.52083333333333337</v>
      </c>
      <c r="CQ42" s="2"/>
      <c r="CR42" s="2"/>
      <c r="CT42">
        <v>106</v>
      </c>
      <c r="CU42">
        <v>0</v>
      </c>
      <c r="CV42">
        <v>865</v>
      </c>
      <c r="CW42" t="s">
        <v>517</v>
      </c>
      <c r="CX42" t="s">
        <v>517</v>
      </c>
      <c r="CY42" t="s">
        <v>517</v>
      </c>
      <c r="CZ42" t="s">
        <v>517</v>
      </c>
      <c r="DA42" t="s">
        <v>517</v>
      </c>
      <c r="DB42" t="s">
        <v>517</v>
      </c>
      <c r="DC42">
        <v>0</v>
      </c>
      <c r="DD42">
        <v>36</v>
      </c>
      <c r="DE42">
        <v>725</v>
      </c>
      <c r="DF42">
        <v>2407</v>
      </c>
      <c r="DG42">
        <v>6300</v>
      </c>
      <c r="DH42">
        <v>8</v>
      </c>
      <c r="DI42">
        <v>1411</v>
      </c>
      <c r="DJ42">
        <v>137</v>
      </c>
      <c r="DK42">
        <v>3343.75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1510</v>
      </c>
      <c r="DT42">
        <v>0</v>
      </c>
      <c r="DU42">
        <v>0</v>
      </c>
      <c r="DV42">
        <v>0</v>
      </c>
      <c r="DW42">
        <v>1</v>
      </c>
      <c r="DX42">
        <v>15120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15120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2</v>
      </c>
      <c r="EP42">
        <v>4</v>
      </c>
      <c r="EQ42">
        <v>0</v>
      </c>
      <c r="ER42">
        <v>1</v>
      </c>
      <c r="ES42">
        <v>0</v>
      </c>
      <c r="ET42">
        <v>2</v>
      </c>
      <c r="EU42">
        <v>5</v>
      </c>
      <c r="EV42">
        <v>0</v>
      </c>
      <c r="EW42">
        <v>0</v>
      </c>
      <c r="EX42">
        <v>0</v>
      </c>
      <c r="EY42">
        <v>33050</v>
      </c>
      <c r="EZ42">
        <v>0.47802001429592567</v>
      </c>
      <c r="FA42">
        <v>1.5749344770073861</v>
      </c>
      <c r="FB42">
        <v>325</v>
      </c>
      <c r="FC42">
        <v>1359</v>
      </c>
      <c r="FD42">
        <v>497</v>
      </c>
      <c r="FF42" t="s">
        <v>800</v>
      </c>
      <c r="FG42">
        <v>1.51</v>
      </c>
      <c r="FH42">
        <v>121898</v>
      </c>
      <c r="FI42">
        <v>0.43</v>
      </c>
      <c r="FJ42">
        <v>618160</v>
      </c>
      <c r="FK42">
        <v>0.53</v>
      </c>
      <c r="FL42">
        <v>1</v>
      </c>
      <c r="FM42">
        <v>1</v>
      </c>
      <c r="FN42">
        <v>1</v>
      </c>
      <c r="FO42" t="s">
        <v>517</v>
      </c>
      <c r="FP42" t="s">
        <v>519</v>
      </c>
      <c r="FQ42" t="s">
        <v>519</v>
      </c>
      <c r="FR42" t="s">
        <v>517</v>
      </c>
      <c r="FS42" t="s">
        <v>1379</v>
      </c>
      <c r="FT42">
        <v>96</v>
      </c>
      <c r="FU42">
        <v>429</v>
      </c>
      <c r="FV42">
        <v>96</v>
      </c>
      <c r="FW42">
        <v>295</v>
      </c>
      <c r="FX42">
        <v>686</v>
      </c>
      <c r="FY42" t="s">
        <v>519</v>
      </c>
      <c r="GA42" t="s">
        <v>519</v>
      </c>
      <c r="GB42" t="s">
        <v>519</v>
      </c>
      <c r="GC42" t="s">
        <v>519</v>
      </c>
      <c r="GD42" t="s">
        <v>519</v>
      </c>
      <c r="GE42" t="s">
        <v>519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16</v>
      </c>
      <c r="GL42" t="s">
        <v>519</v>
      </c>
      <c r="GM42" t="s">
        <v>519</v>
      </c>
      <c r="GN42" t="s">
        <v>519</v>
      </c>
      <c r="GO42" t="s">
        <v>1485</v>
      </c>
      <c r="GP42">
        <v>0</v>
      </c>
      <c r="GQ42" t="s">
        <v>1485</v>
      </c>
      <c r="GR42">
        <v>10</v>
      </c>
      <c r="GS42" t="s">
        <v>890</v>
      </c>
      <c r="GT42">
        <v>13</v>
      </c>
      <c r="GU42" t="s">
        <v>890</v>
      </c>
      <c r="GV42">
        <v>3</v>
      </c>
      <c r="GW42">
        <v>1</v>
      </c>
      <c r="GX42">
        <v>5</v>
      </c>
      <c r="GY42">
        <v>1</v>
      </c>
      <c r="GZ42" t="s">
        <v>519</v>
      </c>
      <c r="HA42" t="s">
        <v>519</v>
      </c>
      <c r="HB42">
        <v>0</v>
      </c>
      <c r="HC42">
        <v>5260</v>
      </c>
      <c r="HD42">
        <v>5260</v>
      </c>
      <c r="HE42">
        <v>130</v>
      </c>
      <c r="HF42">
        <v>109</v>
      </c>
      <c r="HG42">
        <v>1797</v>
      </c>
      <c r="HH42">
        <v>4191</v>
      </c>
      <c r="HI42">
        <v>0</v>
      </c>
      <c r="HJ42">
        <v>0</v>
      </c>
      <c r="HK42">
        <v>0</v>
      </c>
      <c r="HL42">
        <v>6</v>
      </c>
      <c r="HM42" t="s">
        <v>519</v>
      </c>
      <c r="HN42" t="s">
        <v>519</v>
      </c>
      <c r="HO42" t="s">
        <v>519</v>
      </c>
      <c r="HP42" t="s">
        <v>519</v>
      </c>
      <c r="HQ42" t="s">
        <v>519</v>
      </c>
      <c r="HR42" t="s">
        <v>519</v>
      </c>
      <c r="HS42" t="s">
        <v>519</v>
      </c>
      <c r="HT42" t="s">
        <v>519</v>
      </c>
      <c r="HU42" t="s">
        <v>519</v>
      </c>
      <c r="HV42" t="s">
        <v>519</v>
      </c>
      <c r="HW42" t="s">
        <v>519</v>
      </c>
      <c r="HX42" t="s">
        <v>519</v>
      </c>
      <c r="HY42" t="s">
        <v>519</v>
      </c>
      <c r="HZ42" t="s">
        <v>519</v>
      </c>
      <c r="IA42" t="s">
        <v>519</v>
      </c>
      <c r="IB42" t="s">
        <v>519</v>
      </c>
      <c r="IC42" t="s">
        <v>891</v>
      </c>
      <c r="ID42" t="s">
        <v>892</v>
      </c>
      <c r="IE42" s="94" t="s">
        <v>1486</v>
      </c>
      <c r="IF42" s="94" t="s">
        <v>1487</v>
      </c>
      <c r="IG42" t="s">
        <v>517</v>
      </c>
      <c r="IH42" t="s">
        <v>517</v>
      </c>
      <c r="II42" t="s">
        <v>517</v>
      </c>
      <c r="IJ42" t="s">
        <v>519</v>
      </c>
      <c r="IK42" t="s">
        <v>519</v>
      </c>
      <c r="IL42" t="s">
        <v>893</v>
      </c>
      <c r="IM42">
        <v>1</v>
      </c>
      <c r="IN42" t="s">
        <v>894</v>
      </c>
      <c r="IO42">
        <v>6</v>
      </c>
      <c r="IR42" t="s">
        <v>528</v>
      </c>
    </row>
    <row r="43" spans="1:252">
      <c r="A43">
        <v>40</v>
      </c>
      <c r="B43" t="s">
        <v>895</v>
      </c>
      <c r="C43" t="s">
        <v>896</v>
      </c>
      <c r="D43">
        <v>604</v>
      </c>
      <c r="E43" t="s">
        <v>545</v>
      </c>
      <c r="F43">
        <v>80</v>
      </c>
      <c r="G43" t="s">
        <v>898</v>
      </c>
      <c r="H43" t="s">
        <v>897</v>
      </c>
      <c r="I43" t="s">
        <v>899</v>
      </c>
      <c r="K43" t="s">
        <v>900</v>
      </c>
      <c r="L43" t="s">
        <v>901</v>
      </c>
      <c r="M43" t="s">
        <v>902</v>
      </c>
      <c r="N43" t="s">
        <v>550</v>
      </c>
      <c r="O43" t="s">
        <v>517</v>
      </c>
      <c r="P43" t="s">
        <v>903</v>
      </c>
      <c r="Q43" t="s">
        <v>552</v>
      </c>
      <c r="R43" t="s">
        <v>519</v>
      </c>
      <c r="V43">
        <v>1</v>
      </c>
      <c r="W43">
        <v>0</v>
      </c>
      <c r="X43">
        <v>1</v>
      </c>
      <c r="Y43">
        <v>0</v>
      </c>
      <c r="Z43">
        <v>0</v>
      </c>
      <c r="AA43">
        <v>2</v>
      </c>
      <c r="AB43">
        <v>0</v>
      </c>
      <c r="AC43">
        <v>0</v>
      </c>
      <c r="AD43">
        <v>1</v>
      </c>
      <c r="AE43">
        <v>2</v>
      </c>
      <c r="AF43">
        <v>0</v>
      </c>
      <c r="AG43">
        <v>0</v>
      </c>
      <c r="AH43">
        <v>3</v>
      </c>
      <c r="AI43">
        <v>2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</v>
      </c>
      <c r="AR43">
        <v>1</v>
      </c>
      <c r="AS43">
        <v>1</v>
      </c>
      <c r="AT43">
        <v>16</v>
      </c>
      <c r="AU43">
        <v>16</v>
      </c>
      <c r="AV43" t="s">
        <v>1374</v>
      </c>
      <c r="AW43">
        <v>32</v>
      </c>
      <c r="AX43" t="s">
        <v>1375</v>
      </c>
      <c r="BE43">
        <v>128</v>
      </c>
      <c r="BF43" t="s">
        <v>1375</v>
      </c>
      <c r="BG43">
        <v>1</v>
      </c>
      <c r="BH43">
        <v>1</v>
      </c>
      <c r="BT43" t="s">
        <v>517</v>
      </c>
      <c r="BU43" t="s">
        <v>517</v>
      </c>
      <c r="BV43" t="s">
        <v>519</v>
      </c>
      <c r="BW43">
        <v>0</v>
      </c>
      <c r="BX43">
        <v>2</v>
      </c>
      <c r="BY43">
        <v>0</v>
      </c>
      <c r="BZ43">
        <v>22</v>
      </c>
      <c r="CA43">
        <v>5</v>
      </c>
      <c r="CB43" t="s">
        <v>520</v>
      </c>
      <c r="CC43">
        <v>1</v>
      </c>
      <c r="CD43" s="2">
        <v>0</v>
      </c>
      <c r="CE43" s="2">
        <v>0</v>
      </c>
      <c r="CF43" s="2">
        <v>0.71875</v>
      </c>
      <c r="CG43" s="2">
        <v>8.3333333333333329E-2</v>
      </c>
      <c r="CH43" s="2">
        <v>8.3333333333333329E-2</v>
      </c>
      <c r="CI43" s="2">
        <v>0.44791666666666669</v>
      </c>
      <c r="CJ43" t="s">
        <v>618</v>
      </c>
      <c r="CK43" t="s">
        <v>522</v>
      </c>
      <c r="CL43">
        <v>1</v>
      </c>
      <c r="CM43" s="2"/>
      <c r="CN43" s="2"/>
      <c r="CO43" s="2">
        <v>0.35416666666666669</v>
      </c>
      <c r="CP43" s="2">
        <v>0.71875</v>
      </c>
      <c r="CQ43" s="2"/>
      <c r="CR43" s="2"/>
      <c r="CS43" t="s">
        <v>1376</v>
      </c>
      <c r="CT43">
        <v>485</v>
      </c>
      <c r="CU43">
        <v>630</v>
      </c>
      <c r="CV43">
        <v>1496</v>
      </c>
      <c r="CW43" t="s">
        <v>517</v>
      </c>
      <c r="CX43" t="s">
        <v>517</v>
      </c>
      <c r="CY43" t="s">
        <v>517</v>
      </c>
      <c r="CZ43" t="s">
        <v>517</v>
      </c>
      <c r="DA43" t="s">
        <v>519</v>
      </c>
      <c r="DB43" t="s">
        <v>517</v>
      </c>
      <c r="DC43">
        <v>6</v>
      </c>
      <c r="DD43">
        <v>0</v>
      </c>
      <c r="DE43">
        <v>3836</v>
      </c>
      <c r="DF43">
        <v>309</v>
      </c>
      <c r="DG43">
        <v>8296</v>
      </c>
      <c r="DH43">
        <v>4</v>
      </c>
      <c r="DI43">
        <v>2</v>
      </c>
      <c r="DJ43">
        <v>1371</v>
      </c>
      <c r="DK43">
        <v>5149.25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53</v>
      </c>
      <c r="DS43">
        <v>1005</v>
      </c>
      <c r="DT43">
        <v>0</v>
      </c>
      <c r="DU43">
        <v>0</v>
      </c>
      <c r="DV43">
        <v>0</v>
      </c>
      <c r="DW43">
        <v>0</v>
      </c>
      <c r="DX43">
        <v>10580</v>
      </c>
      <c r="DY43">
        <v>4</v>
      </c>
      <c r="DZ43">
        <v>1</v>
      </c>
      <c r="EA43">
        <v>0</v>
      </c>
      <c r="EB43">
        <v>0</v>
      </c>
      <c r="EC43">
        <v>0</v>
      </c>
      <c r="ED43">
        <v>0</v>
      </c>
      <c r="EE43">
        <v>50</v>
      </c>
      <c r="EF43">
        <v>10630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35863</v>
      </c>
      <c r="EZ43">
        <v>0.60077587212693973</v>
      </c>
      <c r="FA43">
        <v>1.3947419593201884</v>
      </c>
      <c r="FB43">
        <v>935</v>
      </c>
      <c r="FC43">
        <v>272</v>
      </c>
      <c r="FD43">
        <v>327</v>
      </c>
      <c r="FE43">
        <v>987</v>
      </c>
      <c r="FF43">
        <v>873978</v>
      </c>
      <c r="FG43">
        <v>1.27</v>
      </c>
      <c r="FH43">
        <v>436259</v>
      </c>
      <c r="FI43">
        <v>1.36</v>
      </c>
      <c r="FJ43">
        <v>308622</v>
      </c>
      <c r="FK43">
        <v>0.37</v>
      </c>
      <c r="FL43">
        <v>3</v>
      </c>
      <c r="FM43">
        <v>1</v>
      </c>
      <c r="FN43">
        <v>1</v>
      </c>
      <c r="FO43" t="s">
        <v>517</v>
      </c>
      <c r="FP43" t="s">
        <v>517</v>
      </c>
      <c r="FQ43" t="s">
        <v>519</v>
      </c>
      <c r="FR43" t="s">
        <v>517</v>
      </c>
      <c r="FS43" t="s">
        <v>1404</v>
      </c>
      <c r="FT43">
        <v>25</v>
      </c>
      <c r="FU43">
        <v>134</v>
      </c>
      <c r="FV43">
        <v>25</v>
      </c>
      <c r="FW43">
        <v>125</v>
      </c>
      <c r="FX43">
        <v>275</v>
      </c>
      <c r="FY43" t="s">
        <v>1488</v>
      </c>
      <c r="FZ43">
        <v>80</v>
      </c>
      <c r="GA43">
        <v>10</v>
      </c>
      <c r="GB43">
        <v>5</v>
      </c>
      <c r="GC43">
        <v>53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1</v>
      </c>
      <c r="GT43">
        <v>28</v>
      </c>
      <c r="GU43">
        <v>1</v>
      </c>
      <c r="GV43">
        <v>0</v>
      </c>
      <c r="GW43">
        <v>0</v>
      </c>
      <c r="GX43">
        <v>1</v>
      </c>
      <c r="GY43">
        <v>5</v>
      </c>
      <c r="GZ43" t="s">
        <v>519</v>
      </c>
      <c r="HA43" t="s">
        <v>519</v>
      </c>
      <c r="HB43">
        <v>0</v>
      </c>
      <c r="HC43">
        <v>4746</v>
      </c>
      <c r="HD43">
        <v>4746</v>
      </c>
      <c r="HE43">
        <v>72</v>
      </c>
      <c r="HF43">
        <v>177</v>
      </c>
      <c r="HG43">
        <v>5372</v>
      </c>
      <c r="HH43">
        <v>6298</v>
      </c>
      <c r="HI43">
        <v>9</v>
      </c>
      <c r="HJ43">
        <v>9</v>
      </c>
      <c r="HK43">
        <v>9</v>
      </c>
      <c r="HL43">
        <v>38</v>
      </c>
      <c r="HM43" t="s">
        <v>519</v>
      </c>
      <c r="HN43">
        <v>29</v>
      </c>
      <c r="HO43">
        <v>29</v>
      </c>
      <c r="HP43" t="s">
        <v>519</v>
      </c>
      <c r="HQ43" t="s">
        <v>519</v>
      </c>
      <c r="HR43" t="s">
        <v>519</v>
      </c>
      <c r="HS43" t="s">
        <v>519</v>
      </c>
      <c r="HT43" t="s">
        <v>519</v>
      </c>
      <c r="HU43" t="s">
        <v>519</v>
      </c>
      <c r="HV43" t="s">
        <v>519</v>
      </c>
      <c r="HW43" t="s">
        <v>519</v>
      </c>
      <c r="HX43" t="s">
        <v>519</v>
      </c>
      <c r="HY43" t="s">
        <v>519</v>
      </c>
      <c r="HZ43" t="s">
        <v>519</v>
      </c>
      <c r="IA43" t="s">
        <v>519</v>
      </c>
      <c r="IB43" t="s">
        <v>519</v>
      </c>
      <c r="IC43" t="s">
        <v>574</v>
      </c>
      <c r="ID43" t="s">
        <v>564</v>
      </c>
      <c r="IE43" s="94" t="s">
        <v>905</v>
      </c>
      <c r="IF43" s="94" t="s">
        <v>906</v>
      </c>
      <c r="IG43" t="s">
        <v>517</v>
      </c>
      <c r="IH43" t="s">
        <v>517</v>
      </c>
      <c r="II43" t="s">
        <v>517</v>
      </c>
      <c r="IJ43" t="s">
        <v>519</v>
      </c>
      <c r="IK43" t="s">
        <v>517</v>
      </c>
      <c r="IL43" t="s">
        <v>556</v>
      </c>
      <c r="IM43">
        <v>6</v>
      </c>
      <c r="IR43" t="s">
        <v>528</v>
      </c>
    </row>
    <row r="44" spans="1:252">
      <c r="A44">
        <v>41</v>
      </c>
      <c r="B44" t="s">
        <v>907</v>
      </c>
      <c r="C44" t="s">
        <v>1362</v>
      </c>
      <c r="D44">
        <v>618</v>
      </c>
      <c r="E44" t="s">
        <v>545</v>
      </c>
      <c r="F44">
        <v>100</v>
      </c>
      <c r="G44" t="s">
        <v>909</v>
      </c>
      <c r="H44" t="s">
        <v>908</v>
      </c>
      <c r="I44" t="s">
        <v>910</v>
      </c>
      <c r="J44">
        <v>6057</v>
      </c>
      <c r="K44" t="s">
        <v>911</v>
      </c>
      <c r="L44" t="s">
        <v>912</v>
      </c>
      <c r="M44" t="s">
        <v>1489</v>
      </c>
      <c r="N44" t="s">
        <v>550</v>
      </c>
      <c r="O44" t="s">
        <v>519</v>
      </c>
      <c r="P44" t="s">
        <v>913</v>
      </c>
      <c r="Q44" t="s">
        <v>1490</v>
      </c>
      <c r="R44" t="s">
        <v>517</v>
      </c>
      <c r="V44">
        <v>0</v>
      </c>
      <c r="W44">
        <v>0</v>
      </c>
      <c r="X44">
        <v>1</v>
      </c>
      <c r="Y44">
        <v>0</v>
      </c>
      <c r="Z44">
        <v>0</v>
      </c>
      <c r="AA44">
        <v>1</v>
      </c>
      <c r="AB44">
        <v>0</v>
      </c>
      <c r="AC44">
        <v>0</v>
      </c>
      <c r="AD44">
        <v>1</v>
      </c>
      <c r="AE44">
        <v>3</v>
      </c>
      <c r="AF44">
        <v>4</v>
      </c>
      <c r="AG44">
        <v>0</v>
      </c>
      <c r="AH44">
        <v>8</v>
      </c>
      <c r="AI44">
        <v>1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2</v>
      </c>
      <c r="AS44">
        <v>3</v>
      </c>
      <c r="AT44">
        <v>22</v>
      </c>
      <c r="AU44">
        <v>22</v>
      </c>
      <c r="AV44" t="s">
        <v>1374</v>
      </c>
      <c r="AW44">
        <v>33</v>
      </c>
      <c r="AX44" t="s">
        <v>1375</v>
      </c>
      <c r="BI44">
        <v>1</v>
      </c>
      <c r="BJ44">
        <v>0.5</v>
      </c>
      <c r="BK44" t="s">
        <v>1375</v>
      </c>
      <c r="BN44">
        <v>1</v>
      </c>
      <c r="BO44">
        <v>0.5</v>
      </c>
      <c r="BP44" t="s">
        <v>1375</v>
      </c>
      <c r="BT44" t="s">
        <v>517</v>
      </c>
      <c r="BU44" t="s">
        <v>517</v>
      </c>
      <c r="BV44" t="s">
        <v>517</v>
      </c>
      <c r="BW44">
        <v>3</v>
      </c>
      <c r="BX44">
        <v>4</v>
      </c>
      <c r="BY44">
        <v>4</v>
      </c>
      <c r="BZ44">
        <v>0</v>
      </c>
      <c r="CA44">
        <v>0</v>
      </c>
      <c r="CB44" t="s">
        <v>538</v>
      </c>
      <c r="CC44">
        <v>1</v>
      </c>
      <c r="CD44" s="2">
        <v>0.71875</v>
      </c>
      <c r="CE44" s="2">
        <v>0.35416666666666669</v>
      </c>
      <c r="CF44" s="2"/>
      <c r="CG44" s="2"/>
      <c r="CH44" s="2"/>
      <c r="CI44" s="2"/>
      <c r="CJ44" t="s">
        <v>521</v>
      </c>
      <c r="CK44" s="2" t="s">
        <v>540</v>
      </c>
      <c r="CL44">
        <v>1</v>
      </c>
      <c r="CM44" s="2">
        <v>0.35416666666666669</v>
      </c>
      <c r="CN44" s="2">
        <v>0.71875</v>
      </c>
      <c r="CO44" s="2"/>
      <c r="CP44" s="2"/>
      <c r="CQ44" s="2"/>
      <c r="CR44" s="2"/>
      <c r="CS44" t="s">
        <v>1376</v>
      </c>
      <c r="CT44">
        <v>197</v>
      </c>
      <c r="CU44">
        <v>135</v>
      </c>
      <c r="CV44">
        <v>1527</v>
      </c>
      <c r="CW44" t="s">
        <v>517</v>
      </c>
      <c r="CX44" t="s">
        <v>517</v>
      </c>
      <c r="CY44" t="s">
        <v>517</v>
      </c>
      <c r="CZ44" t="s">
        <v>517</v>
      </c>
      <c r="DA44" t="s">
        <v>519</v>
      </c>
      <c r="DB44" t="s">
        <v>517</v>
      </c>
      <c r="DC44">
        <v>43</v>
      </c>
      <c r="DD44">
        <v>6</v>
      </c>
      <c r="DE44">
        <v>4389</v>
      </c>
      <c r="DF44">
        <v>178</v>
      </c>
      <c r="DG44">
        <v>9183</v>
      </c>
      <c r="DH44">
        <v>8</v>
      </c>
      <c r="DI44">
        <v>127</v>
      </c>
      <c r="DJ44">
        <v>1561</v>
      </c>
      <c r="DK44">
        <v>6115.75</v>
      </c>
      <c r="DL44">
        <v>0</v>
      </c>
      <c r="DM44">
        <v>0</v>
      </c>
      <c r="DN44">
        <v>0</v>
      </c>
      <c r="DO44">
        <v>0</v>
      </c>
      <c r="DP44">
        <v>3</v>
      </c>
      <c r="DQ44">
        <v>17</v>
      </c>
      <c r="DR44">
        <v>372</v>
      </c>
      <c r="DS44">
        <v>1548</v>
      </c>
      <c r="DT44">
        <v>0</v>
      </c>
      <c r="DU44">
        <v>1</v>
      </c>
      <c r="DV44">
        <v>0</v>
      </c>
      <c r="DW44">
        <v>3</v>
      </c>
      <c r="DX44">
        <v>19375</v>
      </c>
      <c r="DY44">
        <v>13</v>
      </c>
      <c r="DZ44">
        <v>11</v>
      </c>
      <c r="EA44">
        <v>0</v>
      </c>
      <c r="EB44">
        <v>0</v>
      </c>
      <c r="EC44">
        <v>0</v>
      </c>
      <c r="ED44">
        <v>0</v>
      </c>
      <c r="EE44">
        <v>240</v>
      </c>
      <c r="EF44">
        <v>19615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11</v>
      </c>
      <c r="EO44">
        <v>0</v>
      </c>
      <c r="EP44">
        <v>22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49889</v>
      </c>
      <c r="EZ44">
        <v>0.6359972961730449</v>
      </c>
      <c r="FA44">
        <v>1.7293746533555188</v>
      </c>
      <c r="FB44">
        <v>797</v>
      </c>
      <c r="FC44">
        <v>277</v>
      </c>
      <c r="FD44">
        <v>319</v>
      </c>
      <c r="FE44">
        <v>841</v>
      </c>
      <c r="FF44">
        <v>392112</v>
      </c>
      <c r="FG44">
        <v>0.52</v>
      </c>
      <c r="FH44">
        <v>227222</v>
      </c>
      <c r="FI44">
        <v>0.63</v>
      </c>
      <c r="FJ44">
        <v>385892</v>
      </c>
      <c r="FK44">
        <v>0.25</v>
      </c>
      <c r="FL44">
        <v>4</v>
      </c>
      <c r="FM44">
        <v>3</v>
      </c>
      <c r="FN44">
        <v>1</v>
      </c>
      <c r="FO44" t="s">
        <v>517</v>
      </c>
      <c r="FP44" t="s">
        <v>517</v>
      </c>
      <c r="FQ44" t="s">
        <v>519</v>
      </c>
      <c r="FR44" t="s">
        <v>517</v>
      </c>
      <c r="FS44" t="s">
        <v>1379</v>
      </c>
      <c r="FT44">
        <v>1</v>
      </c>
      <c r="FU44">
        <v>211</v>
      </c>
      <c r="FV44">
        <v>1</v>
      </c>
      <c r="FW44">
        <v>205</v>
      </c>
      <c r="FX44">
        <v>411</v>
      </c>
      <c r="FY44" t="s">
        <v>519</v>
      </c>
      <c r="GA44" t="s">
        <v>519</v>
      </c>
      <c r="GB44" t="s">
        <v>519</v>
      </c>
      <c r="GC44" t="s">
        <v>519</v>
      </c>
      <c r="GD44" t="s">
        <v>519</v>
      </c>
      <c r="GE44" t="s">
        <v>519</v>
      </c>
      <c r="GF44" t="s">
        <v>519</v>
      </c>
      <c r="GG44" t="s">
        <v>519</v>
      </c>
      <c r="GH44" t="s">
        <v>519</v>
      </c>
      <c r="GI44" t="s">
        <v>519</v>
      </c>
      <c r="GJ44" t="s">
        <v>519</v>
      </c>
      <c r="GK44">
        <v>26</v>
      </c>
      <c r="GL44">
        <v>10</v>
      </c>
      <c r="GM44" t="s">
        <v>519</v>
      </c>
      <c r="GN44" t="s">
        <v>519</v>
      </c>
      <c r="GO44" t="s">
        <v>561</v>
      </c>
      <c r="GP44">
        <v>0</v>
      </c>
      <c r="GQ44" t="s">
        <v>561</v>
      </c>
      <c r="GR44">
        <v>0</v>
      </c>
      <c r="GS44" t="s">
        <v>561</v>
      </c>
      <c r="GT44">
        <v>0</v>
      </c>
      <c r="GU44" t="s">
        <v>561</v>
      </c>
      <c r="GV44">
        <v>0</v>
      </c>
      <c r="GW44">
        <v>0</v>
      </c>
      <c r="GX44" t="s">
        <v>721</v>
      </c>
      <c r="GY44">
        <v>0</v>
      </c>
      <c r="GZ44" t="s">
        <v>519</v>
      </c>
      <c r="HA44" t="s">
        <v>519</v>
      </c>
      <c r="HB44">
        <v>0</v>
      </c>
      <c r="HC44">
        <v>8953</v>
      </c>
      <c r="HD44">
        <v>8953</v>
      </c>
      <c r="HE44">
        <v>105</v>
      </c>
      <c r="HF44">
        <v>86</v>
      </c>
      <c r="HG44">
        <v>8074</v>
      </c>
      <c r="HH44">
        <v>5739</v>
      </c>
      <c r="HI44">
        <v>1</v>
      </c>
      <c r="HJ44">
        <v>1</v>
      </c>
      <c r="HK44">
        <v>1</v>
      </c>
      <c r="HL44">
        <v>31</v>
      </c>
      <c r="HM44" t="s">
        <v>519</v>
      </c>
      <c r="HN44" t="s">
        <v>519</v>
      </c>
      <c r="HO44" t="s">
        <v>519</v>
      </c>
      <c r="HP44" t="s">
        <v>519</v>
      </c>
      <c r="HQ44">
        <v>54</v>
      </c>
      <c r="HR44" t="s">
        <v>519</v>
      </c>
      <c r="HS44">
        <v>292</v>
      </c>
      <c r="HT44">
        <v>477</v>
      </c>
      <c r="HU44" t="s">
        <v>519</v>
      </c>
      <c r="HV44" t="s">
        <v>519</v>
      </c>
      <c r="HW44" t="s">
        <v>519</v>
      </c>
      <c r="HX44" t="s">
        <v>519</v>
      </c>
      <c r="HY44" t="s">
        <v>519</v>
      </c>
      <c r="HZ44" t="s">
        <v>519</v>
      </c>
      <c r="IA44" t="s">
        <v>519</v>
      </c>
      <c r="IB44" t="s">
        <v>519</v>
      </c>
      <c r="IC44" t="s">
        <v>702</v>
      </c>
      <c r="ID44" t="s">
        <v>703</v>
      </c>
      <c r="IE44" s="94" t="s">
        <v>1491</v>
      </c>
      <c r="IF44" s="94" t="s">
        <v>1492</v>
      </c>
      <c r="IG44" t="s">
        <v>517</v>
      </c>
      <c r="IH44" t="s">
        <v>517</v>
      </c>
      <c r="II44" t="s">
        <v>517</v>
      </c>
      <c r="IJ44" t="s">
        <v>517</v>
      </c>
      <c r="IK44" t="s">
        <v>519</v>
      </c>
      <c r="IL44" t="s">
        <v>556</v>
      </c>
      <c r="IM44">
        <v>6</v>
      </c>
      <c r="IR44" t="s">
        <v>528</v>
      </c>
    </row>
    <row r="45" spans="1:252">
      <c r="A45">
        <v>42</v>
      </c>
      <c r="B45" t="s">
        <v>914</v>
      </c>
      <c r="C45" t="s">
        <v>915</v>
      </c>
      <c r="D45">
        <v>600</v>
      </c>
      <c r="E45" t="s">
        <v>545</v>
      </c>
      <c r="F45">
        <v>100</v>
      </c>
      <c r="G45" t="s">
        <v>917</v>
      </c>
      <c r="H45" t="s">
        <v>916</v>
      </c>
      <c r="I45" t="s">
        <v>918</v>
      </c>
      <c r="J45" t="s">
        <v>919</v>
      </c>
      <c r="K45" t="s">
        <v>920</v>
      </c>
      <c r="L45" t="s">
        <v>921</v>
      </c>
      <c r="M45" t="s">
        <v>1493</v>
      </c>
      <c r="N45" t="s">
        <v>550</v>
      </c>
      <c r="O45" t="s">
        <v>519</v>
      </c>
      <c r="P45" t="s">
        <v>922</v>
      </c>
      <c r="Q45" t="s">
        <v>552</v>
      </c>
      <c r="R45" t="s">
        <v>517</v>
      </c>
      <c r="V45">
        <v>1</v>
      </c>
      <c r="W45">
        <v>0</v>
      </c>
      <c r="X45">
        <v>1</v>
      </c>
      <c r="Y45">
        <v>0</v>
      </c>
      <c r="Z45">
        <v>0</v>
      </c>
      <c r="AA45">
        <v>2</v>
      </c>
      <c r="AB45">
        <v>0</v>
      </c>
      <c r="AC45">
        <v>0</v>
      </c>
      <c r="AD45">
        <v>0</v>
      </c>
      <c r="AE45">
        <v>3</v>
      </c>
      <c r="AF45">
        <v>0</v>
      </c>
      <c r="AG45">
        <v>0</v>
      </c>
      <c r="AH45">
        <v>3</v>
      </c>
      <c r="AI45">
        <v>2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1</v>
      </c>
      <c r="AR45">
        <v>2</v>
      </c>
      <c r="AS45">
        <v>3</v>
      </c>
      <c r="AW45">
        <v>72</v>
      </c>
      <c r="AX45" t="s">
        <v>1375</v>
      </c>
      <c r="BG45">
        <v>2</v>
      </c>
      <c r="BH45">
        <v>2</v>
      </c>
      <c r="BL45">
        <v>5</v>
      </c>
      <c r="BM45" t="s">
        <v>1375</v>
      </c>
      <c r="BT45" t="s">
        <v>517</v>
      </c>
      <c r="BU45" t="s">
        <v>517</v>
      </c>
      <c r="BV45" t="s">
        <v>517</v>
      </c>
      <c r="BW45">
        <v>5</v>
      </c>
      <c r="BX45">
        <v>3</v>
      </c>
      <c r="BY45">
        <v>0</v>
      </c>
      <c r="BZ45">
        <v>24</v>
      </c>
      <c r="CA45">
        <v>0</v>
      </c>
      <c r="CB45" t="s">
        <v>553</v>
      </c>
      <c r="CC45">
        <v>1</v>
      </c>
      <c r="CD45" s="2">
        <v>0.91666666666666663</v>
      </c>
      <c r="CE45" s="2">
        <v>0.25</v>
      </c>
      <c r="CF45" s="2">
        <v>0.71875</v>
      </c>
      <c r="CG45" s="2">
        <v>0.91666666666666663</v>
      </c>
      <c r="CH45" s="2">
        <v>0.25</v>
      </c>
      <c r="CI45" s="2">
        <v>0.4375</v>
      </c>
      <c r="CJ45" t="s">
        <v>720</v>
      </c>
      <c r="CK45" t="s">
        <v>540</v>
      </c>
      <c r="CL45">
        <v>1</v>
      </c>
      <c r="CM45" s="2">
        <v>0.35416666666666669</v>
      </c>
      <c r="CN45" s="2">
        <v>0.4375</v>
      </c>
      <c r="CO45" s="2"/>
      <c r="CP45" s="2"/>
      <c r="CQ45" s="2"/>
      <c r="CR45" s="2"/>
      <c r="CS45" t="s">
        <v>1376</v>
      </c>
      <c r="CT45">
        <v>871</v>
      </c>
      <c r="CU45">
        <v>638</v>
      </c>
      <c r="CV45">
        <v>31</v>
      </c>
      <c r="CW45" t="s">
        <v>517</v>
      </c>
      <c r="CX45" t="s">
        <v>517</v>
      </c>
      <c r="CY45" t="s">
        <v>517</v>
      </c>
      <c r="CZ45" t="s">
        <v>517</v>
      </c>
      <c r="DA45" t="s">
        <v>519</v>
      </c>
      <c r="DB45" t="s">
        <v>517</v>
      </c>
      <c r="DC45">
        <v>0</v>
      </c>
      <c r="DD45">
        <v>163</v>
      </c>
      <c r="DE45">
        <v>0</v>
      </c>
      <c r="DF45">
        <v>3504</v>
      </c>
      <c r="DG45">
        <v>7171</v>
      </c>
      <c r="DH45">
        <v>2</v>
      </c>
      <c r="DI45">
        <v>12</v>
      </c>
      <c r="DJ45">
        <v>28</v>
      </c>
      <c r="DK45">
        <v>131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1</v>
      </c>
      <c r="DR45">
        <v>0</v>
      </c>
      <c r="DS45">
        <v>1358</v>
      </c>
      <c r="DT45">
        <v>0</v>
      </c>
      <c r="DU45">
        <v>0</v>
      </c>
      <c r="DV45">
        <v>0</v>
      </c>
      <c r="DW45">
        <v>0</v>
      </c>
      <c r="DX45">
        <v>13585</v>
      </c>
      <c r="DY45">
        <v>0</v>
      </c>
      <c r="DZ45">
        <v>51</v>
      </c>
      <c r="EA45">
        <v>0</v>
      </c>
      <c r="EB45">
        <v>112</v>
      </c>
      <c r="EC45">
        <v>0</v>
      </c>
      <c r="ED45">
        <v>0</v>
      </c>
      <c r="EE45">
        <v>2190</v>
      </c>
      <c r="EF45">
        <v>15775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26</v>
      </c>
      <c r="EP45">
        <v>52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42657.5</v>
      </c>
      <c r="EZ45">
        <v>1.7325750562094962E-2</v>
      </c>
      <c r="FA45">
        <v>1.8805933959352819</v>
      </c>
      <c r="FB45">
        <v>806</v>
      </c>
      <c r="FC45">
        <v>215</v>
      </c>
      <c r="FD45">
        <v>177</v>
      </c>
      <c r="FE45">
        <v>894</v>
      </c>
      <c r="FF45">
        <v>379148</v>
      </c>
      <c r="FG45">
        <v>0.6</v>
      </c>
      <c r="FH45">
        <v>277851</v>
      </c>
      <c r="FI45">
        <v>1.33</v>
      </c>
      <c r="FJ45">
        <v>463620</v>
      </c>
      <c r="FK45">
        <v>0.42</v>
      </c>
      <c r="FL45">
        <v>3</v>
      </c>
      <c r="FM45">
        <v>4</v>
      </c>
      <c r="FN45">
        <v>1</v>
      </c>
      <c r="FO45" t="s">
        <v>517</v>
      </c>
      <c r="FP45" t="s">
        <v>517</v>
      </c>
      <c r="FQ45" t="s">
        <v>519</v>
      </c>
      <c r="FR45" t="s">
        <v>517</v>
      </c>
      <c r="FS45" t="s">
        <v>1377</v>
      </c>
      <c r="FT45">
        <v>30</v>
      </c>
      <c r="FU45">
        <v>170</v>
      </c>
      <c r="FV45">
        <v>24</v>
      </c>
      <c r="FW45">
        <v>157</v>
      </c>
      <c r="FX45">
        <v>338</v>
      </c>
      <c r="FY45" t="s">
        <v>519</v>
      </c>
      <c r="GA45" t="s">
        <v>519</v>
      </c>
      <c r="GB45">
        <v>9</v>
      </c>
      <c r="GC45" t="s">
        <v>519</v>
      </c>
      <c r="GD45" t="s">
        <v>519</v>
      </c>
      <c r="GE45" t="s">
        <v>519</v>
      </c>
      <c r="GF45" t="s">
        <v>519</v>
      </c>
      <c r="GG45" t="s">
        <v>519</v>
      </c>
      <c r="GH45" t="s">
        <v>519</v>
      </c>
      <c r="GI45" t="s">
        <v>519</v>
      </c>
      <c r="GJ45" t="s">
        <v>519</v>
      </c>
      <c r="GK45">
        <v>4</v>
      </c>
      <c r="GL45">
        <v>0</v>
      </c>
      <c r="GM45">
        <v>0</v>
      </c>
      <c r="GN45">
        <v>0</v>
      </c>
      <c r="GO45" t="s">
        <v>519</v>
      </c>
      <c r="GP45">
        <v>0</v>
      </c>
      <c r="GQ45" t="s">
        <v>519</v>
      </c>
      <c r="GR45">
        <v>0</v>
      </c>
      <c r="GS45" t="s">
        <v>1494</v>
      </c>
      <c r="GT45">
        <v>4</v>
      </c>
      <c r="GU45" t="s">
        <v>519</v>
      </c>
      <c r="GV45">
        <v>0</v>
      </c>
      <c r="GW45">
        <v>0</v>
      </c>
      <c r="GX45" t="s">
        <v>519</v>
      </c>
      <c r="GY45">
        <v>0</v>
      </c>
      <c r="GZ45" t="s">
        <v>519</v>
      </c>
      <c r="HA45" t="s">
        <v>519</v>
      </c>
      <c r="HB45">
        <v>0</v>
      </c>
      <c r="HC45">
        <v>7328</v>
      </c>
      <c r="HD45">
        <v>7328</v>
      </c>
      <c r="HE45" t="s">
        <v>519</v>
      </c>
      <c r="HF45" t="s">
        <v>519</v>
      </c>
      <c r="HG45">
        <v>5905</v>
      </c>
      <c r="HH45">
        <v>452</v>
      </c>
      <c r="HI45">
        <v>0</v>
      </c>
      <c r="HJ45">
        <v>0</v>
      </c>
      <c r="HK45">
        <v>0</v>
      </c>
      <c r="HL45">
        <v>118</v>
      </c>
      <c r="HM45" t="s">
        <v>519</v>
      </c>
      <c r="HN45" t="s">
        <v>519</v>
      </c>
      <c r="HO45" t="s">
        <v>519</v>
      </c>
      <c r="HP45" t="s">
        <v>519</v>
      </c>
      <c r="HQ45">
        <v>4</v>
      </c>
      <c r="HR45" t="s">
        <v>519</v>
      </c>
      <c r="HS45" t="s">
        <v>519</v>
      </c>
      <c r="HT45" t="s">
        <v>519</v>
      </c>
      <c r="HU45">
        <v>3</v>
      </c>
      <c r="HV45" t="s">
        <v>519</v>
      </c>
      <c r="HW45" t="s">
        <v>519</v>
      </c>
      <c r="HX45" t="s">
        <v>519</v>
      </c>
      <c r="HY45" t="s">
        <v>519</v>
      </c>
      <c r="HZ45" t="s">
        <v>519</v>
      </c>
      <c r="IA45" t="s">
        <v>519</v>
      </c>
      <c r="IB45" t="s">
        <v>519</v>
      </c>
      <c r="IC45" t="s">
        <v>668</v>
      </c>
      <c r="ID45" t="s">
        <v>620</v>
      </c>
      <c r="IE45" s="94">
        <v>35520</v>
      </c>
      <c r="IF45" s="94">
        <v>40634</v>
      </c>
      <c r="IG45" t="s">
        <v>517</v>
      </c>
      <c r="IH45" t="s">
        <v>517</v>
      </c>
      <c r="II45" t="s">
        <v>517</v>
      </c>
      <c r="IJ45" t="s">
        <v>519</v>
      </c>
      <c r="IK45" t="s">
        <v>517</v>
      </c>
      <c r="IL45" t="s">
        <v>556</v>
      </c>
      <c r="IM45">
        <v>6</v>
      </c>
      <c r="IR45" t="s">
        <v>528</v>
      </c>
    </row>
    <row r="46" spans="1:252">
      <c r="A46">
        <v>43</v>
      </c>
      <c r="B46" t="s">
        <v>923</v>
      </c>
      <c r="C46" t="s">
        <v>924</v>
      </c>
      <c r="D46">
        <v>613</v>
      </c>
      <c r="E46" t="s">
        <v>545</v>
      </c>
      <c r="F46">
        <v>118</v>
      </c>
      <c r="G46" t="s">
        <v>926</v>
      </c>
      <c r="H46" t="s">
        <v>925</v>
      </c>
      <c r="I46" t="s">
        <v>927</v>
      </c>
      <c r="J46">
        <v>3694</v>
      </c>
      <c r="K46" t="s">
        <v>1495</v>
      </c>
      <c r="L46" t="s">
        <v>1496</v>
      </c>
      <c r="M46" t="s">
        <v>928</v>
      </c>
      <c r="N46" t="s">
        <v>550</v>
      </c>
      <c r="O46" t="s">
        <v>519</v>
      </c>
      <c r="P46" t="s">
        <v>1497</v>
      </c>
      <c r="Q46" t="s">
        <v>518</v>
      </c>
      <c r="R46" t="s">
        <v>517</v>
      </c>
      <c r="V46">
        <v>1</v>
      </c>
      <c r="W46">
        <v>0</v>
      </c>
      <c r="X46">
        <v>0</v>
      </c>
      <c r="Y46">
        <v>1</v>
      </c>
      <c r="Z46">
        <v>0</v>
      </c>
      <c r="AA46">
        <v>0</v>
      </c>
      <c r="AB46">
        <v>0</v>
      </c>
      <c r="AC46">
        <v>1</v>
      </c>
      <c r="AD46">
        <v>1</v>
      </c>
      <c r="AE46">
        <v>1</v>
      </c>
      <c r="AF46">
        <v>0</v>
      </c>
      <c r="AG46">
        <v>0</v>
      </c>
      <c r="AH46">
        <v>3</v>
      </c>
      <c r="AI46">
        <v>3</v>
      </c>
      <c r="AJ46">
        <v>0</v>
      </c>
      <c r="AK46">
        <v>0</v>
      </c>
      <c r="AL46">
        <v>0.1</v>
      </c>
      <c r="AM46">
        <v>0.1</v>
      </c>
      <c r="AN46">
        <v>0</v>
      </c>
      <c r="AO46">
        <v>3</v>
      </c>
      <c r="AP46">
        <v>0</v>
      </c>
      <c r="AQ46">
        <v>0</v>
      </c>
      <c r="AT46">
        <v>2</v>
      </c>
      <c r="AU46">
        <v>8</v>
      </c>
      <c r="AV46" t="s">
        <v>1375</v>
      </c>
      <c r="AW46">
        <v>40</v>
      </c>
      <c r="AX46" t="s">
        <v>1374</v>
      </c>
      <c r="BB46">
        <v>5</v>
      </c>
      <c r="BC46">
        <v>20</v>
      </c>
      <c r="BD46" t="s">
        <v>1375</v>
      </c>
      <c r="BE46">
        <v>10</v>
      </c>
      <c r="BF46" t="s">
        <v>1375</v>
      </c>
      <c r="BT46" t="s">
        <v>517</v>
      </c>
      <c r="BU46" t="s">
        <v>517</v>
      </c>
      <c r="BV46" t="s">
        <v>517</v>
      </c>
      <c r="BW46">
        <v>6</v>
      </c>
      <c r="BX46">
        <v>2</v>
      </c>
      <c r="BY46">
        <v>0</v>
      </c>
      <c r="BZ46">
        <v>19</v>
      </c>
      <c r="CA46">
        <v>0</v>
      </c>
      <c r="CB46" t="s">
        <v>553</v>
      </c>
      <c r="CC46">
        <v>1</v>
      </c>
      <c r="CD46" s="2">
        <v>0.71875</v>
      </c>
      <c r="CE46" s="2">
        <v>0.35416666666666669</v>
      </c>
      <c r="CF46" s="2"/>
      <c r="CG46" s="2"/>
      <c r="CH46" s="2"/>
      <c r="CI46" s="2"/>
      <c r="CJ46" t="s">
        <v>521</v>
      </c>
      <c r="CK46" t="s">
        <v>540</v>
      </c>
      <c r="CL46">
        <v>1</v>
      </c>
      <c r="CM46" s="2">
        <v>0.35416666666666669</v>
      </c>
      <c r="CN46" s="2">
        <v>0.35416666666666669</v>
      </c>
      <c r="CO46" s="2"/>
      <c r="CP46" s="2"/>
      <c r="CQ46" s="2"/>
      <c r="CR46" s="2"/>
      <c r="CT46">
        <v>0</v>
      </c>
      <c r="CU46">
        <v>0</v>
      </c>
      <c r="CV46">
        <v>0</v>
      </c>
      <c r="CW46" t="s">
        <v>517</v>
      </c>
      <c r="CX46" t="s">
        <v>517</v>
      </c>
      <c r="CY46" t="s">
        <v>517</v>
      </c>
      <c r="CZ46" t="s">
        <v>519</v>
      </c>
      <c r="DA46" t="s">
        <v>519</v>
      </c>
      <c r="DB46" t="s">
        <v>517</v>
      </c>
      <c r="DC46">
        <v>0</v>
      </c>
      <c r="DD46">
        <v>28</v>
      </c>
      <c r="DE46">
        <v>306</v>
      </c>
      <c r="DF46">
        <v>2557</v>
      </c>
      <c r="DG46">
        <v>5754</v>
      </c>
      <c r="DH46">
        <v>9</v>
      </c>
      <c r="DI46">
        <v>1755</v>
      </c>
      <c r="DJ46">
        <v>446</v>
      </c>
      <c r="DK46">
        <v>5191.5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1611</v>
      </c>
      <c r="DT46">
        <v>0</v>
      </c>
      <c r="DU46">
        <v>0</v>
      </c>
      <c r="DV46">
        <v>0</v>
      </c>
      <c r="DW46">
        <v>0</v>
      </c>
      <c r="DX46">
        <v>16110</v>
      </c>
      <c r="DY46">
        <v>0</v>
      </c>
      <c r="DZ46">
        <v>5</v>
      </c>
      <c r="EA46">
        <v>0</v>
      </c>
      <c r="EB46">
        <v>0</v>
      </c>
      <c r="EC46">
        <v>0</v>
      </c>
      <c r="ED46">
        <v>0</v>
      </c>
      <c r="EE46">
        <v>50</v>
      </c>
      <c r="EF46">
        <v>16160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10</v>
      </c>
      <c r="EP46">
        <v>20</v>
      </c>
      <c r="EQ46">
        <v>0</v>
      </c>
      <c r="ER46">
        <v>1</v>
      </c>
      <c r="ES46">
        <v>0</v>
      </c>
      <c r="ET46">
        <v>1</v>
      </c>
      <c r="EU46">
        <v>3</v>
      </c>
      <c r="EV46">
        <v>0</v>
      </c>
      <c r="EW46">
        <v>0</v>
      </c>
      <c r="EX46">
        <v>0</v>
      </c>
      <c r="EY46">
        <v>47568</v>
      </c>
      <c r="EZ46">
        <v>0.88006441769791488</v>
      </c>
      <c r="FA46">
        <v>2.6879132056280723</v>
      </c>
      <c r="FE46">
        <v>1069</v>
      </c>
      <c r="FF46">
        <v>2016378</v>
      </c>
      <c r="FG46">
        <v>3.9</v>
      </c>
      <c r="FH46">
        <v>935649</v>
      </c>
      <c r="FI46">
        <v>2.2999999999999998</v>
      </c>
      <c r="FJ46">
        <v>1004510</v>
      </c>
      <c r="FK46">
        <v>0.79</v>
      </c>
      <c r="FL46">
        <v>1</v>
      </c>
      <c r="FM46">
        <v>1</v>
      </c>
      <c r="FN46">
        <v>1</v>
      </c>
      <c r="FO46" t="s">
        <v>517</v>
      </c>
      <c r="FP46" t="s">
        <v>519</v>
      </c>
      <c r="FQ46" t="s">
        <v>519</v>
      </c>
      <c r="FR46" t="s">
        <v>517</v>
      </c>
      <c r="FS46" t="s">
        <v>1377</v>
      </c>
      <c r="FT46">
        <v>6</v>
      </c>
      <c r="FU46">
        <v>142</v>
      </c>
      <c r="FV46">
        <v>4</v>
      </c>
      <c r="FW46">
        <v>59</v>
      </c>
      <c r="FX46">
        <v>122</v>
      </c>
      <c r="FY46" t="s">
        <v>519</v>
      </c>
      <c r="GA46" t="s">
        <v>519</v>
      </c>
      <c r="GB46" t="s">
        <v>519</v>
      </c>
      <c r="GC46" t="s">
        <v>519</v>
      </c>
      <c r="GD46" t="s">
        <v>519</v>
      </c>
      <c r="GE46" t="s">
        <v>519</v>
      </c>
      <c r="GF46" t="s">
        <v>519</v>
      </c>
      <c r="GG46" t="s">
        <v>519</v>
      </c>
      <c r="GH46" t="s">
        <v>519</v>
      </c>
      <c r="GI46" t="s">
        <v>519</v>
      </c>
      <c r="GJ46" t="s">
        <v>519</v>
      </c>
      <c r="GK46">
        <v>9</v>
      </c>
      <c r="GL46" t="s">
        <v>519</v>
      </c>
      <c r="GM46" t="s">
        <v>519</v>
      </c>
      <c r="GN46" t="s">
        <v>519</v>
      </c>
      <c r="GO46" t="s">
        <v>929</v>
      </c>
      <c r="GP46">
        <v>0</v>
      </c>
      <c r="GQ46" t="s">
        <v>929</v>
      </c>
      <c r="GR46">
        <v>0</v>
      </c>
      <c r="GS46" t="s">
        <v>599</v>
      </c>
      <c r="GT46">
        <v>0</v>
      </c>
      <c r="GU46" t="s">
        <v>599</v>
      </c>
      <c r="GV46">
        <v>0</v>
      </c>
      <c r="GW46">
        <v>0</v>
      </c>
      <c r="GX46">
        <v>5</v>
      </c>
      <c r="GY46">
        <v>0</v>
      </c>
      <c r="GZ46" t="s">
        <v>519</v>
      </c>
      <c r="HA46" t="s">
        <v>519</v>
      </c>
      <c r="HB46">
        <v>0</v>
      </c>
      <c r="HC46">
        <v>6050</v>
      </c>
      <c r="HD46">
        <v>6050</v>
      </c>
      <c r="HE46">
        <v>133</v>
      </c>
      <c r="HF46">
        <v>147</v>
      </c>
      <c r="HG46">
        <v>6523</v>
      </c>
      <c r="HH46">
        <v>0</v>
      </c>
      <c r="HI46">
        <v>0</v>
      </c>
      <c r="HJ46">
        <v>0</v>
      </c>
      <c r="HK46">
        <v>0</v>
      </c>
      <c r="HL46" t="s">
        <v>519</v>
      </c>
      <c r="HM46" t="s">
        <v>519</v>
      </c>
      <c r="HN46">
        <v>49</v>
      </c>
      <c r="HO46">
        <v>49</v>
      </c>
      <c r="HP46">
        <v>0</v>
      </c>
      <c r="HQ46">
        <v>9</v>
      </c>
      <c r="HR46">
        <v>0</v>
      </c>
      <c r="HS46">
        <v>0</v>
      </c>
      <c r="HT46">
        <v>0</v>
      </c>
      <c r="HU46">
        <v>0</v>
      </c>
      <c r="HV46">
        <v>0</v>
      </c>
      <c r="HW46">
        <v>0</v>
      </c>
      <c r="HX46">
        <v>0</v>
      </c>
      <c r="HY46">
        <v>0</v>
      </c>
      <c r="HZ46">
        <v>0</v>
      </c>
      <c r="IA46">
        <v>0</v>
      </c>
      <c r="IB46">
        <v>0</v>
      </c>
      <c r="IC46" t="s">
        <v>930</v>
      </c>
      <c r="ID46" t="s">
        <v>564</v>
      </c>
      <c r="IE46" s="94">
        <v>37987</v>
      </c>
      <c r="IF46" s="94">
        <v>40848</v>
      </c>
      <c r="IG46" t="s">
        <v>517</v>
      </c>
      <c r="IH46" t="s">
        <v>517</v>
      </c>
      <c r="II46" t="s">
        <v>517</v>
      </c>
      <c r="IJ46" t="s">
        <v>519</v>
      </c>
      <c r="IK46" t="s">
        <v>519</v>
      </c>
      <c r="IL46" t="s">
        <v>643</v>
      </c>
      <c r="IM46">
        <v>1</v>
      </c>
      <c r="IN46" t="s">
        <v>527</v>
      </c>
      <c r="IO46">
        <v>6</v>
      </c>
      <c r="IR46" t="s">
        <v>528</v>
      </c>
    </row>
    <row r="47" spans="1:252">
      <c r="A47">
        <v>44</v>
      </c>
      <c r="B47" t="s">
        <v>931</v>
      </c>
      <c r="C47" t="s">
        <v>932</v>
      </c>
      <c r="D47">
        <v>810</v>
      </c>
      <c r="E47" t="s">
        <v>933</v>
      </c>
      <c r="G47" t="s">
        <v>935</v>
      </c>
      <c r="H47" t="s">
        <v>934</v>
      </c>
      <c r="I47" t="s">
        <v>936</v>
      </c>
      <c r="J47">
        <v>3315</v>
      </c>
      <c r="K47" t="s">
        <v>1498</v>
      </c>
      <c r="L47" t="s">
        <v>937</v>
      </c>
      <c r="M47" t="s">
        <v>938</v>
      </c>
      <c r="N47" t="s">
        <v>516</v>
      </c>
      <c r="O47" t="s">
        <v>519</v>
      </c>
      <c r="P47" t="s">
        <v>1499</v>
      </c>
      <c r="R47" t="s">
        <v>519</v>
      </c>
      <c r="V47">
        <v>0</v>
      </c>
      <c r="W47">
        <v>1</v>
      </c>
      <c r="X47">
        <v>1</v>
      </c>
      <c r="Y47">
        <v>1</v>
      </c>
      <c r="Z47">
        <v>0</v>
      </c>
      <c r="AA47">
        <v>1</v>
      </c>
      <c r="AB47">
        <v>0</v>
      </c>
      <c r="AC47">
        <v>0</v>
      </c>
      <c r="AD47">
        <v>1</v>
      </c>
      <c r="AE47">
        <v>2</v>
      </c>
      <c r="AF47">
        <v>0</v>
      </c>
      <c r="AG47">
        <v>0</v>
      </c>
      <c r="AH47">
        <v>3</v>
      </c>
      <c r="AI47">
        <v>1</v>
      </c>
      <c r="AJ47">
        <v>0</v>
      </c>
      <c r="AK47">
        <v>0</v>
      </c>
      <c r="AL47">
        <v>0</v>
      </c>
      <c r="AM47">
        <v>0</v>
      </c>
      <c r="AN47">
        <v>1</v>
      </c>
      <c r="AO47">
        <v>9</v>
      </c>
      <c r="AP47">
        <v>0</v>
      </c>
      <c r="AQ47">
        <v>0</v>
      </c>
      <c r="AR47">
        <v>1</v>
      </c>
      <c r="AS47">
        <v>2</v>
      </c>
      <c r="AT47">
        <v>11</v>
      </c>
      <c r="AU47">
        <v>66</v>
      </c>
      <c r="AV47" t="s">
        <v>1378</v>
      </c>
      <c r="AW47">
        <v>33</v>
      </c>
      <c r="AX47" t="s">
        <v>1374</v>
      </c>
      <c r="BI47">
        <v>12</v>
      </c>
      <c r="BJ47">
        <v>12</v>
      </c>
      <c r="BK47" t="s">
        <v>1378</v>
      </c>
      <c r="BN47">
        <v>4</v>
      </c>
      <c r="BO47">
        <v>5</v>
      </c>
      <c r="BP47" t="s">
        <v>618</v>
      </c>
      <c r="BQ47">
        <v>5</v>
      </c>
      <c r="BR47">
        <v>7</v>
      </c>
      <c r="BS47" t="s">
        <v>618</v>
      </c>
      <c r="BT47" t="s">
        <v>517</v>
      </c>
      <c r="BU47" t="s">
        <v>517</v>
      </c>
      <c r="BV47" t="s">
        <v>519</v>
      </c>
      <c r="BW47">
        <v>1</v>
      </c>
      <c r="BX47">
        <v>3</v>
      </c>
      <c r="BY47">
        <v>0</v>
      </c>
      <c r="BZ47">
        <v>25</v>
      </c>
      <c r="CA47">
        <v>0</v>
      </c>
      <c r="CB47" t="s">
        <v>538</v>
      </c>
      <c r="CC47">
        <v>1</v>
      </c>
      <c r="CD47" s="2">
        <v>0.71875</v>
      </c>
      <c r="CE47" s="2">
        <v>0.35416666666666669</v>
      </c>
      <c r="CF47" s="2"/>
      <c r="CG47" s="2"/>
      <c r="CH47" s="2"/>
      <c r="CI47" s="2"/>
      <c r="CJ47" t="s">
        <v>539</v>
      </c>
      <c r="CK47" t="s">
        <v>522</v>
      </c>
      <c r="CL47">
        <v>1</v>
      </c>
      <c r="CM47" s="2">
        <v>0.35416666666666669</v>
      </c>
      <c r="CN47" s="2">
        <v>0.71875</v>
      </c>
      <c r="CO47" s="2">
        <v>0.35416666666666669</v>
      </c>
      <c r="CP47" s="2">
        <v>0.71875</v>
      </c>
      <c r="CQ47" s="2">
        <v>0.35416666666666669</v>
      </c>
      <c r="CR47" s="2">
        <v>0.5</v>
      </c>
      <c r="CT47">
        <v>727</v>
      </c>
      <c r="CU47">
        <v>827</v>
      </c>
      <c r="CV47">
        <v>18</v>
      </c>
      <c r="CW47" t="s">
        <v>517</v>
      </c>
      <c r="CX47" t="s">
        <v>517</v>
      </c>
      <c r="CY47" t="s">
        <v>517</v>
      </c>
      <c r="CZ47" t="s">
        <v>519</v>
      </c>
      <c r="DA47" t="s">
        <v>519</v>
      </c>
      <c r="DB47" t="s">
        <v>517</v>
      </c>
      <c r="DC47">
        <v>132</v>
      </c>
      <c r="DD47">
        <v>135</v>
      </c>
      <c r="DE47">
        <v>2694</v>
      </c>
      <c r="DF47">
        <v>1575</v>
      </c>
      <c r="DG47">
        <v>8805</v>
      </c>
      <c r="DH47">
        <v>1</v>
      </c>
      <c r="DI47">
        <v>1669</v>
      </c>
      <c r="DJ47">
        <v>92</v>
      </c>
      <c r="DK47">
        <v>3684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106</v>
      </c>
      <c r="DR47">
        <v>0</v>
      </c>
      <c r="DS47">
        <v>1976</v>
      </c>
      <c r="DT47">
        <v>0</v>
      </c>
      <c r="DU47">
        <v>91</v>
      </c>
      <c r="DV47">
        <v>0</v>
      </c>
      <c r="DW47">
        <v>48</v>
      </c>
      <c r="DX47">
        <v>22615</v>
      </c>
      <c r="DY47">
        <v>0</v>
      </c>
      <c r="DZ47">
        <v>68</v>
      </c>
      <c r="EA47">
        <v>0</v>
      </c>
      <c r="EB47">
        <v>3</v>
      </c>
      <c r="EC47">
        <v>0</v>
      </c>
      <c r="ED47">
        <v>0</v>
      </c>
      <c r="EE47">
        <v>725</v>
      </c>
      <c r="EF47">
        <v>23340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1</v>
      </c>
      <c r="EP47">
        <v>2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1</v>
      </c>
      <c r="EX47">
        <v>2</v>
      </c>
      <c r="EY47">
        <v>46588</v>
      </c>
      <c r="EZ47">
        <v>0.39124893797790994</v>
      </c>
      <c r="FA47">
        <v>1.6492495043896913</v>
      </c>
      <c r="FB47">
        <v>525</v>
      </c>
      <c r="FC47">
        <v>43</v>
      </c>
      <c r="FD47">
        <v>25</v>
      </c>
      <c r="FE47">
        <v>947</v>
      </c>
      <c r="FF47">
        <v>352856</v>
      </c>
      <c r="FG47">
        <v>0.48</v>
      </c>
      <c r="FH47">
        <v>1137457</v>
      </c>
      <c r="FI47">
        <v>3.65</v>
      </c>
      <c r="FJ47">
        <v>695430</v>
      </c>
      <c r="FK47">
        <v>0.38</v>
      </c>
      <c r="FL47">
        <v>3</v>
      </c>
      <c r="FM47">
        <v>3</v>
      </c>
      <c r="FN47">
        <v>1</v>
      </c>
      <c r="FO47" t="s">
        <v>517</v>
      </c>
      <c r="FP47" t="s">
        <v>519</v>
      </c>
      <c r="FQ47" t="s">
        <v>519</v>
      </c>
      <c r="FR47" t="s">
        <v>517</v>
      </c>
      <c r="FS47" t="s">
        <v>1379</v>
      </c>
      <c r="FT47">
        <v>10</v>
      </c>
      <c r="FU47">
        <v>373</v>
      </c>
      <c r="FV47">
        <v>5</v>
      </c>
      <c r="FW47">
        <v>302</v>
      </c>
      <c r="FX47">
        <v>609</v>
      </c>
      <c r="FY47" t="s">
        <v>519</v>
      </c>
      <c r="GA47">
        <v>6</v>
      </c>
      <c r="GB47" t="s">
        <v>519</v>
      </c>
      <c r="GC47" t="s">
        <v>519</v>
      </c>
      <c r="GD47" t="s">
        <v>519</v>
      </c>
      <c r="GE47">
        <v>56</v>
      </c>
      <c r="GF47" t="s">
        <v>519</v>
      </c>
      <c r="GG47" t="s">
        <v>519</v>
      </c>
      <c r="GH47" t="s">
        <v>519</v>
      </c>
      <c r="GI47">
        <v>4</v>
      </c>
      <c r="GJ47" t="s">
        <v>519</v>
      </c>
      <c r="GK47">
        <v>24</v>
      </c>
      <c r="GL47" t="s">
        <v>519</v>
      </c>
      <c r="GM47">
        <v>5</v>
      </c>
      <c r="GN47">
        <v>1</v>
      </c>
      <c r="GO47" t="s">
        <v>519</v>
      </c>
      <c r="GP47">
        <v>0</v>
      </c>
      <c r="GQ47" t="s">
        <v>599</v>
      </c>
      <c r="GR47">
        <v>5</v>
      </c>
      <c r="GS47" t="s">
        <v>599</v>
      </c>
      <c r="GT47">
        <v>24</v>
      </c>
      <c r="GU47" t="s">
        <v>519</v>
      </c>
      <c r="GV47">
        <v>0</v>
      </c>
      <c r="GW47">
        <v>0</v>
      </c>
      <c r="GX47">
        <v>5</v>
      </c>
      <c r="GY47">
        <v>1</v>
      </c>
      <c r="GZ47" t="s">
        <v>519</v>
      </c>
      <c r="HA47">
        <v>0</v>
      </c>
      <c r="HB47">
        <v>0</v>
      </c>
      <c r="HC47">
        <v>5986</v>
      </c>
      <c r="HD47">
        <v>5986</v>
      </c>
      <c r="HE47">
        <v>105</v>
      </c>
      <c r="HF47">
        <v>82</v>
      </c>
      <c r="HG47">
        <v>10731</v>
      </c>
      <c r="HH47">
        <v>4372</v>
      </c>
      <c r="HI47">
        <v>3</v>
      </c>
      <c r="HJ47">
        <v>3</v>
      </c>
      <c r="HK47">
        <v>22</v>
      </c>
      <c r="HL47">
        <v>299</v>
      </c>
      <c r="HM47" t="s">
        <v>519</v>
      </c>
      <c r="HN47" t="s">
        <v>519</v>
      </c>
      <c r="HO47" t="s">
        <v>519</v>
      </c>
      <c r="HP47" t="s">
        <v>519</v>
      </c>
      <c r="HQ47">
        <v>24</v>
      </c>
      <c r="HR47" t="s">
        <v>519</v>
      </c>
      <c r="HS47" t="s">
        <v>519</v>
      </c>
      <c r="HT47" t="s">
        <v>519</v>
      </c>
      <c r="HU47" t="s">
        <v>519</v>
      </c>
      <c r="HV47" t="s">
        <v>519</v>
      </c>
      <c r="HW47" t="s">
        <v>519</v>
      </c>
      <c r="HX47" t="s">
        <v>519</v>
      </c>
      <c r="HY47" t="s">
        <v>519</v>
      </c>
      <c r="HZ47" t="s">
        <v>519</v>
      </c>
      <c r="IA47" t="s">
        <v>519</v>
      </c>
      <c r="IB47" t="s">
        <v>519</v>
      </c>
      <c r="IC47" t="s">
        <v>939</v>
      </c>
      <c r="ID47" t="s">
        <v>940</v>
      </c>
      <c r="IE47" s="94" t="s">
        <v>941</v>
      </c>
      <c r="IF47" s="94" t="s">
        <v>942</v>
      </c>
      <c r="IG47" t="s">
        <v>517</v>
      </c>
      <c r="IH47" t="s">
        <v>517</v>
      </c>
      <c r="II47" t="s">
        <v>519</v>
      </c>
      <c r="IJ47" t="s">
        <v>517</v>
      </c>
      <c r="IK47" t="s">
        <v>519</v>
      </c>
      <c r="IL47" t="s">
        <v>943</v>
      </c>
      <c r="IM47">
        <v>6</v>
      </c>
      <c r="IR47" t="s">
        <v>660</v>
      </c>
    </row>
    <row r="48" spans="1:252">
      <c r="A48">
        <v>45</v>
      </c>
      <c r="B48" t="s">
        <v>944</v>
      </c>
      <c r="C48" t="s">
        <v>945</v>
      </c>
      <c r="D48">
        <v>938</v>
      </c>
      <c r="E48" t="s">
        <v>946</v>
      </c>
      <c r="F48">
        <v>129</v>
      </c>
      <c r="G48" t="s">
        <v>947</v>
      </c>
      <c r="H48" t="s">
        <v>1500</v>
      </c>
      <c r="I48" t="s">
        <v>948</v>
      </c>
      <c r="J48">
        <v>3641</v>
      </c>
      <c r="K48" t="s">
        <v>1501</v>
      </c>
      <c r="L48" t="s">
        <v>1502</v>
      </c>
      <c r="M48" t="s">
        <v>949</v>
      </c>
      <c r="N48" t="s">
        <v>550</v>
      </c>
      <c r="O48" t="s">
        <v>517</v>
      </c>
      <c r="P48" t="s">
        <v>950</v>
      </c>
      <c r="Q48" t="s">
        <v>552</v>
      </c>
      <c r="R48" t="s">
        <v>517</v>
      </c>
      <c r="V48">
        <v>1</v>
      </c>
      <c r="W48">
        <v>0</v>
      </c>
      <c r="X48">
        <v>2</v>
      </c>
      <c r="Y48">
        <v>2</v>
      </c>
      <c r="Z48">
        <v>1</v>
      </c>
      <c r="AA48">
        <v>0</v>
      </c>
      <c r="AB48">
        <v>0</v>
      </c>
      <c r="AC48">
        <v>0</v>
      </c>
      <c r="AD48">
        <v>0</v>
      </c>
      <c r="AE48">
        <v>3</v>
      </c>
      <c r="AF48">
        <v>1</v>
      </c>
      <c r="AG48">
        <v>1</v>
      </c>
      <c r="AH48">
        <v>5</v>
      </c>
      <c r="AI48">
        <v>2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5</v>
      </c>
      <c r="AS48">
        <v>5</v>
      </c>
      <c r="AW48">
        <v>90</v>
      </c>
      <c r="AX48" t="s">
        <v>1378</v>
      </c>
      <c r="AY48">
        <v>1</v>
      </c>
      <c r="AZ48">
        <v>1</v>
      </c>
      <c r="BA48" t="s">
        <v>1375</v>
      </c>
      <c r="BE48">
        <v>56</v>
      </c>
      <c r="BF48" t="s">
        <v>1375</v>
      </c>
      <c r="BL48">
        <v>1</v>
      </c>
      <c r="BM48" t="s">
        <v>1378</v>
      </c>
      <c r="BN48">
        <v>2</v>
      </c>
      <c r="BO48">
        <v>2</v>
      </c>
      <c r="BP48" t="s">
        <v>1375</v>
      </c>
      <c r="BT48" t="s">
        <v>519</v>
      </c>
      <c r="BU48" t="s">
        <v>519</v>
      </c>
      <c r="BV48" t="s">
        <v>519</v>
      </c>
      <c r="BW48">
        <v>0</v>
      </c>
      <c r="BX48">
        <v>3</v>
      </c>
      <c r="BY48">
        <v>0</v>
      </c>
      <c r="BZ48">
        <v>51</v>
      </c>
      <c r="CA48">
        <v>0</v>
      </c>
      <c r="CB48" t="s">
        <v>520</v>
      </c>
      <c r="CC48">
        <v>2</v>
      </c>
      <c r="CD48" s="2">
        <v>0.97916666666666663</v>
      </c>
      <c r="CE48" s="2">
        <v>0.20833333333333334</v>
      </c>
      <c r="CF48" s="2">
        <v>0.72916666666666663</v>
      </c>
      <c r="CG48" s="2">
        <v>0.97916666666666663</v>
      </c>
      <c r="CH48" s="2">
        <v>0.20833333333333334</v>
      </c>
      <c r="CI48" s="2">
        <v>0.36458333333333331</v>
      </c>
      <c r="CJ48" t="s">
        <v>521</v>
      </c>
      <c r="CK48" t="s">
        <v>522</v>
      </c>
      <c r="CL48">
        <v>2</v>
      </c>
      <c r="CM48" s="2"/>
      <c r="CN48" s="2"/>
      <c r="CO48" s="2">
        <v>0.36458333333333331</v>
      </c>
      <c r="CP48" s="2">
        <v>0.72916666666666663</v>
      </c>
      <c r="CQ48" s="2"/>
      <c r="CR48" s="2"/>
      <c r="CS48" t="s">
        <v>1376</v>
      </c>
      <c r="CT48">
        <v>213</v>
      </c>
      <c r="CU48">
        <v>0</v>
      </c>
      <c r="CV48">
        <v>706</v>
      </c>
      <c r="CW48" t="s">
        <v>517</v>
      </c>
      <c r="CX48" t="s">
        <v>517</v>
      </c>
      <c r="CY48" t="s">
        <v>517</v>
      </c>
      <c r="CZ48" t="s">
        <v>517</v>
      </c>
      <c r="DA48" t="s">
        <v>519</v>
      </c>
      <c r="DB48" t="s">
        <v>517</v>
      </c>
      <c r="DC48">
        <v>0</v>
      </c>
      <c r="DD48">
        <v>154</v>
      </c>
      <c r="DE48">
        <v>0</v>
      </c>
      <c r="DF48">
        <v>5774</v>
      </c>
      <c r="DG48">
        <v>11702</v>
      </c>
      <c r="DH48">
        <v>58</v>
      </c>
      <c r="DI48">
        <v>2940</v>
      </c>
      <c r="DJ48">
        <v>525</v>
      </c>
      <c r="DK48">
        <v>7906.75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138</v>
      </c>
      <c r="DR48">
        <v>0</v>
      </c>
      <c r="DS48">
        <v>1225</v>
      </c>
      <c r="DT48">
        <v>0</v>
      </c>
      <c r="DU48">
        <v>496</v>
      </c>
      <c r="DV48">
        <v>0</v>
      </c>
      <c r="DW48">
        <v>256</v>
      </c>
      <c r="DX48">
        <v>25500</v>
      </c>
      <c r="DY48">
        <v>0</v>
      </c>
      <c r="DZ48">
        <v>8</v>
      </c>
      <c r="EA48">
        <v>0</v>
      </c>
      <c r="EB48">
        <v>10</v>
      </c>
      <c r="EC48">
        <v>0</v>
      </c>
      <c r="ED48">
        <v>24</v>
      </c>
      <c r="EE48">
        <v>710</v>
      </c>
      <c r="EF48">
        <v>26210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2</v>
      </c>
      <c r="EN48">
        <v>0</v>
      </c>
      <c r="EO48">
        <v>20</v>
      </c>
      <c r="EP48">
        <v>42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48648</v>
      </c>
      <c r="EZ48">
        <v>0.65605293727182212</v>
      </c>
      <c r="FA48">
        <v>1.3455028211085298</v>
      </c>
      <c r="FB48">
        <v>993</v>
      </c>
      <c r="FC48">
        <v>346</v>
      </c>
      <c r="FD48">
        <v>429</v>
      </c>
      <c r="FE48">
        <v>1098</v>
      </c>
      <c r="FF48">
        <v>868141</v>
      </c>
      <c r="FG48">
        <v>0.89</v>
      </c>
      <c r="FH48">
        <v>374398</v>
      </c>
      <c r="FI48">
        <v>0.6</v>
      </c>
      <c r="FJ48">
        <v>927172</v>
      </c>
      <c r="FK48">
        <v>0.45</v>
      </c>
      <c r="FL48">
        <v>2</v>
      </c>
      <c r="FM48">
        <v>3</v>
      </c>
      <c r="FN48">
        <v>1</v>
      </c>
      <c r="FO48" t="s">
        <v>517</v>
      </c>
      <c r="FP48" t="s">
        <v>519</v>
      </c>
      <c r="FQ48" t="s">
        <v>519</v>
      </c>
      <c r="FR48" t="s">
        <v>517</v>
      </c>
      <c r="FS48" t="s">
        <v>1379</v>
      </c>
      <c r="FT48">
        <v>19</v>
      </c>
      <c r="FU48">
        <v>175</v>
      </c>
      <c r="FV48">
        <v>16</v>
      </c>
      <c r="FW48">
        <v>146</v>
      </c>
      <c r="FX48">
        <v>308</v>
      </c>
      <c r="FY48" t="s">
        <v>519</v>
      </c>
      <c r="GA48" t="s">
        <v>519</v>
      </c>
      <c r="GB48" t="s">
        <v>519</v>
      </c>
      <c r="GC48" t="s">
        <v>519</v>
      </c>
      <c r="GD48" t="s">
        <v>519</v>
      </c>
      <c r="GE48" t="s">
        <v>519</v>
      </c>
      <c r="GF48" t="s">
        <v>519</v>
      </c>
      <c r="GG48" t="s">
        <v>519</v>
      </c>
      <c r="GH48" t="s">
        <v>519</v>
      </c>
      <c r="GI48" t="s">
        <v>519</v>
      </c>
      <c r="GJ48" t="s">
        <v>519</v>
      </c>
      <c r="GK48" t="s">
        <v>519</v>
      </c>
      <c r="GL48" t="s">
        <v>519</v>
      </c>
      <c r="GM48" t="s">
        <v>519</v>
      </c>
      <c r="GN48" t="s">
        <v>519</v>
      </c>
      <c r="GO48" t="s">
        <v>519</v>
      </c>
      <c r="GP48">
        <v>0</v>
      </c>
      <c r="GQ48" t="s">
        <v>519</v>
      </c>
      <c r="GR48">
        <v>0</v>
      </c>
      <c r="GS48" t="s">
        <v>519</v>
      </c>
      <c r="GT48">
        <v>0</v>
      </c>
      <c r="GU48">
        <v>5</v>
      </c>
      <c r="GV48">
        <v>0</v>
      </c>
      <c r="GW48">
        <v>0</v>
      </c>
      <c r="GX48" t="s">
        <v>519</v>
      </c>
      <c r="GY48">
        <v>0</v>
      </c>
      <c r="GZ48" t="s">
        <v>519</v>
      </c>
      <c r="HA48" t="s">
        <v>519</v>
      </c>
      <c r="HB48">
        <v>0</v>
      </c>
      <c r="HC48">
        <v>7871</v>
      </c>
      <c r="HD48">
        <v>7871</v>
      </c>
      <c r="HE48">
        <v>7871</v>
      </c>
      <c r="HF48">
        <v>7871</v>
      </c>
      <c r="HG48">
        <v>7871</v>
      </c>
      <c r="HH48">
        <v>9483</v>
      </c>
      <c r="HI48">
        <v>0</v>
      </c>
      <c r="HJ48">
        <v>2</v>
      </c>
      <c r="HK48">
        <v>2</v>
      </c>
      <c r="HL48">
        <v>0</v>
      </c>
      <c r="HM48">
        <v>12</v>
      </c>
      <c r="HN48" t="s">
        <v>519</v>
      </c>
      <c r="HO48" t="s">
        <v>519</v>
      </c>
      <c r="HP48" t="s">
        <v>519</v>
      </c>
      <c r="HQ48" t="s">
        <v>519</v>
      </c>
      <c r="HR48" t="s">
        <v>519</v>
      </c>
      <c r="HS48" t="s">
        <v>519</v>
      </c>
      <c r="HT48" t="s">
        <v>519</v>
      </c>
      <c r="HU48" t="s">
        <v>519</v>
      </c>
      <c r="HV48" t="s">
        <v>519</v>
      </c>
      <c r="HW48" t="s">
        <v>519</v>
      </c>
      <c r="HX48" t="s">
        <v>519</v>
      </c>
      <c r="HY48" t="s">
        <v>519</v>
      </c>
      <c r="HZ48" t="s">
        <v>519</v>
      </c>
      <c r="IA48" t="s">
        <v>519</v>
      </c>
      <c r="IB48" t="s">
        <v>519</v>
      </c>
      <c r="IC48" t="s">
        <v>951</v>
      </c>
      <c r="ID48" t="s">
        <v>684</v>
      </c>
      <c r="IE48" s="94">
        <v>38473</v>
      </c>
      <c r="IF48" s="94">
        <v>40258</v>
      </c>
      <c r="IG48" t="s">
        <v>517</v>
      </c>
      <c r="IH48" t="s">
        <v>517</v>
      </c>
      <c r="II48" t="s">
        <v>517</v>
      </c>
      <c r="IJ48" t="s">
        <v>517</v>
      </c>
      <c r="IK48" t="s">
        <v>517</v>
      </c>
      <c r="IL48" t="s">
        <v>952</v>
      </c>
      <c r="IM48">
        <v>6</v>
      </c>
      <c r="IO48">
        <v>1</v>
      </c>
      <c r="IR48" t="s">
        <v>528</v>
      </c>
    </row>
    <row r="49" spans="1:252">
      <c r="A49">
        <v>46</v>
      </c>
      <c r="B49" t="s">
        <v>953</v>
      </c>
      <c r="C49" t="s">
        <v>954</v>
      </c>
      <c r="D49">
        <v>778</v>
      </c>
      <c r="E49" t="s">
        <v>955</v>
      </c>
      <c r="F49">
        <v>185</v>
      </c>
      <c r="G49" t="s">
        <v>956</v>
      </c>
      <c r="H49" t="s">
        <v>1503</v>
      </c>
      <c r="I49" t="s">
        <v>957</v>
      </c>
      <c r="J49" t="s">
        <v>512</v>
      </c>
      <c r="K49" t="s">
        <v>1504</v>
      </c>
      <c r="L49" t="s">
        <v>1505</v>
      </c>
      <c r="M49" t="s">
        <v>958</v>
      </c>
      <c r="N49" t="s">
        <v>550</v>
      </c>
      <c r="O49" t="s">
        <v>517</v>
      </c>
      <c r="P49" t="s">
        <v>1506</v>
      </c>
      <c r="Q49" t="s">
        <v>552</v>
      </c>
      <c r="R49" t="s">
        <v>517</v>
      </c>
      <c r="V49">
        <v>1</v>
      </c>
      <c r="W49">
        <v>0</v>
      </c>
      <c r="X49">
        <v>1</v>
      </c>
      <c r="Y49">
        <v>1</v>
      </c>
      <c r="Z49">
        <v>0</v>
      </c>
      <c r="AA49">
        <v>2</v>
      </c>
      <c r="AB49">
        <v>0</v>
      </c>
      <c r="AC49">
        <v>0</v>
      </c>
      <c r="AD49">
        <v>2</v>
      </c>
      <c r="AE49">
        <v>7</v>
      </c>
      <c r="AF49">
        <v>1</v>
      </c>
      <c r="AG49">
        <v>0</v>
      </c>
      <c r="AH49">
        <v>10</v>
      </c>
      <c r="AI49">
        <v>4</v>
      </c>
      <c r="AJ49">
        <v>0</v>
      </c>
      <c r="AK49">
        <v>0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8</v>
      </c>
      <c r="AS49">
        <v>12</v>
      </c>
      <c r="AW49">
        <v>144</v>
      </c>
      <c r="AX49" t="s">
        <v>1378</v>
      </c>
      <c r="AY49">
        <v>13</v>
      </c>
      <c r="AZ49">
        <v>39</v>
      </c>
      <c r="BA49" t="s">
        <v>1378</v>
      </c>
      <c r="BE49">
        <v>640</v>
      </c>
      <c r="BF49" t="s">
        <v>1378</v>
      </c>
      <c r="BG49">
        <v>3</v>
      </c>
      <c r="BH49">
        <v>2</v>
      </c>
      <c r="BN49">
        <v>1</v>
      </c>
      <c r="BO49">
        <v>2</v>
      </c>
      <c r="BP49" t="s">
        <v>1378</v>
      </c>
      <c r="BT49" t="s">
        <v>517</v>
      </c>
      <c r="BU49" t="s">
        <v>517</v>
      </c>
      <c r="BV49" t="s">
        <v>517</v>
      </c>
      <c r="BW49">
        <v>9</v>
      </c>
      <c r="BX49">
        <v>9</v>
      </c>
      <c r="BY49">
        <v>0</v>
      </c>
      <c r="BZ49">
        <v>0</v>
      </c>
      <c r="CA49">
        <v>0</v>
      </c>
      <c r="CB49" t="s">
        <v>520</v>
      </c>
      <c r="CC49">
        <v>1</v>
      </c>
      <c r="CD49" s="2"/>
      <c r="CE49" s="2"/>
      <c r="CF49" s="2">
        <v>0.66666666666666663</v>
      </c>
      <c r="CG49" s="2">
        <v>0.375</v>
      </c>
      <c r="CH49" s="2"/>
      <c r="CI49" s="2"/>
      <c r="CJ49" t="s">
        <v>521</v>
      </c>
      <c r="CK49" t="s">
        <v>522</v>
      </c>
      <c r="CL49">
        <v>1</v>
      </c>
      <c r="CM49" s="2"/>
      <c r="CN49" s="2"/>
      <c r="CO49" s="2">
        <v>0.35416666666666669</v>
      </c>
      <c r="CP49" s="2">
        <v>0.71875</v>
      </c>
      <c r="CQ49" s="2"/>
      <c r="CR49" s="2"/>
      <c r="CS49" t="s">
        <v>1376</v>
      </c>
      <c r="CT49">
        <v>1812</v>
      </c>
      <c r="CU49">
        <v>1096</v>
      </c>
      <c r="CV49">
        <v>2629</v>
      </c>
      <c r="CW49" t="s">
        <v>517</v>
      </c>
      <c r="CX49" t="s">
        <v>517</v>
      </c>
      <c r="CY49" t="s">
        <v>517</v>
      </c>
      <c r="CZ49" t="s">
        <v>517</v>
      </c>
      <c r="DA49" t="s">
        <v>517</v>
      </c>
      <c r="DB49" t="s">
        <v>517</v>
      </c>
      <c r="DC49">
        <v>0</v>
      </c>
      <c r="DD49">
        <v>1506</v>
      </c>
      <c r="DE49">
        <v>0</v>
      </c>
      <c r="DF49">
        <v>4463</v>
      </c>
      <c r="DG49">
        <v>10432</v>
      </c>
      <c r="DH49">
        <v>610</v>
      </c>
      <c r="DI49">
        <v>1712</v>
      </c>
      <c r="DJ49">
        <v>489</v>
      </c>
      <c r="DK49">
        <v>5867.75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9</v>
      </c>
      <c r="DR49">
        <v>0</v>
      </c>
      <c r="DS49">
        <v>2013</v>
      </c>
      <c r="DT49">
        <v>0</v>
      </c>
      <c r="DU49">
        <v>55</v>
      </c>
      <c r="DV49">
        <v>0</v>
      </c>
      <c r="DW49">
        <v>20</v>
      </c>
      <c r="DX49">
        <v>21400</v>
      </c>
      <c r="DY49">
        <v>0</v>
      </c>
      <c r="DZ49">
        <v>79</v>
      </c>
      <c r="EA49">
        <v>0</v>
      </c>
      <c r="EB49">
        <v>8</v>
      </c>
      <c r="EC49">
        <v>0</v>
      </c>
      <c r="ED49">
        <v>0</v>
      </c>
      <c r="EE49">
        <v>910</v>
      </c>
      <c r="EF49">
        <v>22310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53442</v>
      </c>
      <c r="EZ49">
        <v>0.52176329361550777</v>
      </c>
      <c r="FA49">
        <v>1.584029877289703</v>
      </c>
      <c r="FB49">
        <v>995</v>
      </c>
      <c r="FC49">
        <v>341</v>
      </c>
      <c r="FD49">
        <v>367</v>
      </c>
      <c r="FE49">
        <v>1073</v>
      </c>
      <c r="FF49">
        <v>448100</v>
      </c>
      <c r="FG49">
        <v>0.5</v>
      </c>
      <c r="FH49">
        <v>307130</v>
      </c>
      <c r="FI49">
        <v>0.66</v>
      </c>
      <c r="FJ49">
        <v>1159050</v>
      </c>
      <c r="FK49">
        <v>0.67</v>
      </c>
      <c r="FL49">
        <v>1</v>
      </c>
      <c r="FM49">
        <v>1</v>
      </c>
      <c r="FN49">
        <v>1</v>
      </c>
      <c r="FO49" t="s">
        <v>517</v>
      </c>
      <c r="FP49" t="s">
        <v>519</v>
      </c>
      <c r="FQ49" t="s">
        <v>519</v>
      </c>
      <c r="FR49" t="s">
        <v>517</v>
      </c>
      <c r="FS49" t="s">
        <v>1446</v>
      </c>
      <c r="FT49">
        <v>116</v>
      </c>
      <c r="FU49">
        <v>470</v>
      </c>
      <c r="FV49">
        <v>94</v>
      </c>
      <c r="FW49">
        <v>360</v>
      </c>
      <c r="FX49">
        <v>814</v>
      </c>
      <c r="FY49" t="s">
        <v>519</v>
      </c>
      <c r="GA49">
        <v>64</v>
      </c>
      <c r="GB49" t="s">
        <v>519</v>
      </c>
      <c r="GC49" t="s">
        <v>519</v>
      </c>
      <c r="GD49" t="s">
        <v>519</v>
      </c>
      <c r="GE49" t="s">
        <v>519</v>
      </c>
      <c r="GF49" t="s">
        <v>519</v>
      </c>
      <c r="GG49" t="s">
        <v>519</v>
      </c>
      <c r="GH49" t="s">
        <v>519</v>
      </c>
      <c r="GI49">
        <v>2</v>
      </c>
      <c r="GJ49" t="s">
        <v>519</v>
      </c>
      <c r="GK49">
        <v>46</v>
      </c>
      <c r="GL49">
        <v>0</v>
      </c>
      <c r="GM49">
        <v>2</v>
      </c>
      <c r="GN49">
        <v>2</v>
      </c>
      <c r="GO49" t="s">
        <v>959</v>
      </c>
      <c r="GP49">
        <v>0</v>
      </c>
      <c r="GQ49" t="s">
        <v>960</v>
      </c>
      <c r="GR49">
        <v>6</v>
      </c>
      <c r="GS49" t="s">
        <v>959</v>
      </c>
      <c r="GT49">
        <v>15</v>
      </c>
      <c r="GU49" t="s">
        <v>959</v>
      </c>
      <c r="GV49">
        <v>28</v>
      </c>
      <c r="GW49">
        <v>18</v>
      </c>
      <c r="GX49" t="s">
        <v>961</v>
      </c>
      <c r="GY49">
        <v>5</v>
      </c>
      <c r="GZ49" t="s">
        <v>787</v>
      </c>
      <c r="HA49" t="s">
        <v>628</v>
      </c>
      <c r="HB49">
        <v>4</v>
      </c>
      <c r="HC49">
        <v>5229</v>
      </c>
      <c r="HD49">
        <v>5229</v>
      </c>
      <c r="HE49">
        <v>236</v>
      </c>
      <c r="HF49">
        <v>136</v>
      </c>
      <c r="HG49">
        <v>6692</v>
      </c>
      <c r="HH49">
        <v>8575</v>
      </c>
      <c r="HI49">
        <v>1</v>
      </c>
      <c r="HJ49">
        <v>0</v>
      </c>
      <c r="HK49">
        <v>0</v>
      </c>
      <c r="HL49">
        <v>44</v>
      </c>
      <c r="HM49">
        <v>469</v>
      </c>
      <c r="HN49">
        <v>153</v>
      </c>
      <c r="HO49">
        <v>139</v>
      </c>
      <c r="HP49" t="s">
        <v>519</v>
      </c>
      <c r="HQ49">
        <v>55</v>
      </c>
      <c r="HR49" t="s">
        <v>519</v>
      </c>
      <c r="HS49" t="s">
        <v>519</v>
      </c>
      <c r="HT49" t="s">
        <v>519</v>
      </c>
      <c r="HU49" t="s">
        <v>519</v>
      </c>
      <c r="HV49" t="s">
        <v>519</v>
      </c>
      <c r="HW49" t="s">
        <v>519</v>
      </c>
      <c r="HX49">
        <v>5</v>
      </c>
      <c r="HY49" t="s">
        <v>519</v>
      </c>
      <c r="HZ49" t="s">
        <v>519</v>
      </c>
      <c r="IA49">
        <v>18</v>
      </c>
      <c r="IB49" t="s">
        <v>519</v>
      </c>
      <c r="IC49" t="s">
        <v>574</v>
      </c>
      <c r="ID49" t="s">
        <v>564</v>
      </c>
      <c r="IE49" s="94"/>
      <c r="IF49" s="94">
        <v>39936</v>
      </c>
      <c r="IG49" t="s">
        <v>517</v>
      </c>
      <c r="IH49" t="s">
        <v>517</v>
      </c>
      <c r="II49" t="s">
        <v>517</v>
      </c>
      <c r="IJ49" t="s">
        <v>519</v>
      </c>
      <c r="IK49" t="s">
        <v>519</v>
      </c>
      <c r="IL49" t="s">
        <v>556</v>
      </c>
      <c r="IM49">
        <v>6</v>
      </c>
      <c r="IR49" t="s">
        <v>528</v>
      </c>
    </row>
    <row r="50" spans="1:252">
      <c r="A50">
        <v>47</v>
      </c>
      <c r="B50" t="s">
        <v>962</v>
      </c>
      <c r="C50" t="s">
        <v>963</v>
      </c>
      <c r="D50">
        <v>654</v>
      </c>
      <c r="E50" t="s">
        <v>778</v>
      </c>
      <c r="F50">
        <v>147</v>
      </c>
      <c r="G50" t="s">
        <v>964</v>
      </c>
      <c r="H50" t="s">
        <v>1507</v>
      </c>
      <c r="I50" t="s">
        <v>965</v>
      </c>
      <c r="J50" t="s">
        <v>512</v>
      </c>
      <c r="K50" t="s">
        <v>966</v>
      </c>
      <c r="L50" t="s">
        <v>967</v>
      </c>
      <c r="M50" t="s">
        <v>968</v>
      </c>
      <c r="N50" t="s">
        <v>516</v>
      </c>
      <c r="O50" t="s">
        <v>517</v>
      </c>
      <c r="V50">
        <v>0</v>
      </c>
      <c r="W50">
        <v>1</v>
      </c>
      <c r="X50">
        <v>0</v>
      </c>
      <c r="Y50">
        <v>0</v>
      </c>
      <c r="Z50">
        <v>0</v>
      </c>
      <c r="AA50">
        <v>1</v>
      </c>
      <c r="AB50">
        <v>0</v>
      </c>
      <c r="AC50">
        <v>0</v>
      </c>
      <c r="AD50">
        <v>1</v>
      </c>
      <c r="AE50">
        <v>4</v>
      </c>
      <c r="AF50">
        <v>0</v>
      </c>
      <c r="AG50">
        <v>0.25</v>
      </c>
      <c r="AH50">
        <v>5.25</v>
      </c>
      <c r="AI50">
        <v>3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5</v>
      </c>
      <c r="AS50">
        <v>12</v>
      </c>
      <c r="AT50">
        <v>12</v>
      </c>
      <c r="AU50">
        <v>18</v>
      </c>
      <c r="AV50" t="s">
        <v>1374</v>
      </c>
      <c r="AW50">
        <v>36</v>
      </c>
      <c r="AX50" t="s">
        <v>1374</v>
      </c>
      <c r="BE50">
        <v>266</v>
      </c>
      <c r="BF50" t="s">
        <v>1378</v>
      </c>
      <c r="BG50">
        <v>2</v>
      </c>
      <c r="BH50">
        <v>2.5</v>
      </c>
      <c r="BN50">
        <v>1</v>
      </c>
      <c r="BO50">
        <v>1</v>
      </c>
      <c r="BP50" t="s">
        <v>1374</v>
      </c>
      <c r="BT50" t="s">
        <v>517</v>
      </c>
      <c r="BU50" t="s">
        <v>517</v>
      </c>
      <c r="BV50" t="s">
        <v>517</v>
      </c>
      <c r="BW50">
        <v>4</v>
      </c>
      <c r="BX50">
        <v>5</v>
      </c>
      <c r="BY50">
        <v>0</v>
      </c>
      <c r="BZ50">
        <v>35</v>
      </c>
      <c r="CA50">
        <v>0</v>
      </c>
      <c r="CB50" t="s">
        <v>538</v>
      </c>
      <c r="CC50">
        <v>2</v>
      </c>
      <c r="CD50" s="2">
        <v>0.71875</v>
      </c>
      <c r="CE50" s="2">
        <v>0.35416666666666669</v>
      </c>
      <c r="CF50" s="2"/>
      <c r="CG50" s="2"/>
      <c r="CH50" s="2"/>
      <c r="CI50" s="2"/>
      <c r="CJ50" t="s">
        <v>521</v>
      </c>
      <c r="CK50" t="s">
        <v>540</v>
      </c>
      <c r="CL50">
        <v>2</v>
      </c>
      <c r="CM50" s="2">
        <v>0.35416666666666669</v>
      </c>
      <c r="CN50" s="2">
        <v>0.35416666666666669</v>
      </c>
      <c r="CO50" s="2"/>
      <c r="CP50" s="2"/>
      <c r="CQ50" s="2"/>
      <c r="CR50" s="2"/>
      <c r="CS50" t="s">
        <v>618</v>
      </c>
      <c r="CT50">
        <v>493</v>
      </c>
      <c r="CU50" t="s">
        <v>519</v>
      </c>
      <c r="CV50">
        <v>1427</v>
      </c>
      <c r="CW50" t="s">
        <v>517</v>
      </c>
      <c r="CX50" t="s">
        <v>517</v>
      </c>
      <c r="CY50" t="s">
        <v>517</v>
      </c>
      <c r="CZ50" t="s">
        <v>519</v>
      </c>
      <c r="DA50" t="s">
        <v>519</v>
      </c>
      <c r="DB50" t="s">
        <v>517</v>
      </c>
      <c r="DC50">
        <v>128</v>
      </c>
      <c r="DD50">
        <v>29</v>
      </c>
      <c r="DE50">
        <v>3843</v>
      </c>
      <c r="DF50">
        <v>1295</v>
      </c>
      <c r="DG50">
        <v>10433</v>
      </c>
      <c r="DH50">
        <v>124</v>
      </c>
      <c r="DI50">
        <v>3172</v>
      </c>
      <c r="DJ50">
        <v>420</v>
      </c>
      <c r="DK50">
        <v>8043</v>
      </c>
      <c r="DL50">
        <v>0</v>
      </c>
      <c r="DM50">
        <v>0</v>
      </c>
      <c r="DN50">
        <v>9</v>
      </c>
      <c r="DO50">
        <v>2</v>
      </c>
      <c r="DP50">
        <v>41</v>
      </c>
      <c r="DQ50">
        <v>45</v>
      </c>
      <c r="DR50">
        <v>836</v>
      </c>
      <c r="DS50">
        <v>680</v>
      </c>
      <c r="DT50">
        <v>8</v>
      </c>
      <c r="DU50">
        <v>150</v>
      </c>
      <c r="DV50">
        <v>139</v>
      </c>
      <c r="DW50">
        <v>463</v>
      </c>
      <c r="DX50">
        <v>30022</v>
      </c>
      <c r="DY50">
        <v>0</v>
      </c>
      <c r="DZ50">
        <v>103</v>
      </c>
      <c r="EA50">
        <v>0</v>
      </c>
      <c r="EB50">
        <v>2</v>
      </c>
      <c r="EC50">
        <v>0</v>
      </c>
      <c r="ED50">
        <v>9</v>
      </c>
      <c r="EE50">
        <v>1240</v>
      </c>
      <c r="EF50">
        <v>31262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2</v>
      </c>
      <c r="EM50">
        <v>3</v>
      </c>
      <c r="EN50">
        <v>20</v>
      </c>
      <c r="EO50">
        <v>2</v>
      </c>
      <c r="EP50">
        <v>49</v>
      </c>
      <c r="EQ50">
        <v>0</v>
      </c>
      <c r="ER50">
        <v>1</v>
      </c>
      <c r="ES50">
        <v>20</v>
      </c>
      <c r="ET50">
        <v>14</v>
      </c>
      <c r="EU50">
        <v>69</v>
      </c>
      <c r="EV50">
        <v>0</v>
      </c>
      <c r="EW50">
        <v>0</v>
      </c>
      <c r="EX50">
        <v>0</v>
      </c>
      <c r="EY50">
        <v>65687.5</v>
      </c>
      <c r="EZ50">
        <v>0.68051442592435907</v>
      </c>
      <c r="FA50">
        <v>1.8525961023211213</v>
      </c>
      <c r="FB50">
        <v>1027</v>
      </c>
      <c r="FC50">
        <v>381</v>
      </c>
      <c r="FD50">
        <v>384</v>
      </c>
      <c r="FE50">
        <v>1252</v>
      </c>
      <c r="FF50">
        <v>319462</v>
      </c>
      <c r="FG50">
        <v>0.25</v>
      </c>
      <c r="FH50">
        <v>622145</v>
      </c>
      <c r="FI50">
        <v>0.78</v>
      </c>
      <c r="FJ50">
        <v>345811</v>
      </c>
      <c r="FK50">
        <v>0.17</v>
      </c>
      <c r="FL50">
        <v>3</v>
      </c>
      <c r="FM50">
        <v>3</v>
      </c>
      <c r="FN50">
        <v>1</v>
      </c>
      <c r="FO50" t="s">
        <v>517</v>
      </c>
      <c r="FP50" t="s">
        <v>517</v>
      </c>
      <c r="FQ50" t="s">
        <v>1064</v>
      </c>
      <c r="FR50" t="s">
        <v>517</v>
      </c>
      <c r="FS50" t="s">
        <v>1379</v>
      </c>
      <c r="FT50">
        <v>37</v>
      </c>
      <c r="FU50">
        <v>713</v>
      </c>
      <c r="FV50">
        <v>34</v>
      </c>
      <c r="FW50">
        <v>617</v>
      </c>
      <c r="FX50">
        <v>1268</v>
      </c>
      <c r="FY50" t="s">
        <v>823</v>
      </c>
      <c r="FZ50">
        <v>71</v>
      </c>
      <c r="GA50">
        <v>127</v>
      </c>
      <c r="GB50">
        <v>0</v>
      </c>
      <c r="GC50">
        <v>71</v>
      </c>
      <c r="GD50">
        <v>0</v>
      </c>
      <c r="GE50">
        <v>0</v>
      </c>
      <c r="GF50">
        <v>0</v>
      </c>
      <c r="GG50">
        <v>0</v>
      </c>
      <c r="GH50">
        <v>5</v>
      </c>
      <c r="GI50">
        <v>0</v>
      </c>
      <c r="GJ50">
        <v>0</v>
      </c>
      <c r="GK50">
        <v>23</v>
      </c>
      <c r="GL50">
        <v>0</v>
      </c>
      <c r="GM50">
        <v>0</v>
      </c>
      <c r="GN50">
        <v>0</v>
      </c>
      <c r="GO50" t="s">
        <v>628</v>
      </c>
      <c r="GP50">
        <v>0</v>
      </c>
      <c r="GQ50" t="s">
        <v>627</v>
      </c>
      <c r="GR50">
        <v>19</v>
      </c>
      <c r="GS50" t="s">
        <v>628</v>
      </c>
      <c r="GT50">
        <v>23</v>
      </c>
      <c r="GU50" t="s">
        <v>628</v>
      </c>
      <c r="GV50">
        <v>0</v>
      </c>
      <c r="GW50">
        <v>0</v>
      </c>
      <c r="GX50" t="s">
        <v>774</v>
      </c>
      <c r="GY50">
        <v>6</v>
      </c>
      <c r="GZ50" t="s">
        <v>1057</v>
      </c>
      <c r="HA50">
        <v>6</v>
      </c>
      <c r="HB50">
        <v>6</v>
      </c>
      <c r="HC50">
        <v>6941</v>
      </c>
      <c r="HD50">
        <v>6941</v>
      </c>
      <c r="HE50">
        <v>194</v>
      </c>
      <c r="HF50">
        <v>581</v>
      </c>
      <c r="HG50">
        <v>6113</v>
      </c>
      <c r="HH50">
        <v>6254</v>
      </c>
      <c r="HI50">
        <v>0</v>
      </c>
      <c r="HJ50">
        <v>0</v>
      </c>
      <c r="HK50">
        <v>0</v>
      </c>
      <c r="HL50">
        <v>0</v>
      </c>
      <c r="HM50" t="s">
        <v>519</v>
      </c>
      <c r="HN50">
        <v>178</v>
      </c>
      <c r="HO50">
        <v>154</v>
      </c>
      <c r="HP50" t="s">
        <v>519</v>
      </c>
      <c r="HQ50" t="s">
        <v>519</v>
      </c>
      <c r="HR50" t="s">
        <v>519</v>
      </c>
      <c r="HS50" t="s">
        <v>519</v>
      </c>
      <c r="HT50" t="s">
        <v>519</v>
      </c>
      <c r="HU50" t="s">
        <v>519</v>
      </c>
      <c r="HV50" t="s">
        <v>519</v>
      </c>
      <c r="HW50" t="s">
        <v>519</v>
      </c>
      <c r="HX50">
        <v>5</v>
      </c>
      <c r="HY50" t="s">
        <v>519</v>
      </c>
      <c r="HZ50" t="s">
        <v>519</v>
      </c>
      <c r="IA50">
        <v>214</v>
      </c>
      <c r="IB50" t="s">
        <v>519</v>
      </c>
      <c r="IC50" t="s">
        <v>970</v>
      </c>
      <c r="ID50" t="s">
        <v>684</v>
      </c>
      <c r="IE50" s="94" t="s">
        <v>1486</v>
      </c>
      <c r="IF50" s="94">
        <v>39650</v>
      </c>
      <c r="IG50" t="s">
        <v>517</v>
      </c>
      <c r="IH50" t="s">
        <v>517</v>
      </c>
      <c r="II50" t="s">
        <v>517</v>
      </c>
      <c r="IJ50" t="s">
        <v>517</v>
      </c>
      <c r="IK50" t="s">
        <v>517</v>
      </c>
      <c r="IL50" t="s">
        <v>971</v>
      </c>
      <c r="IM50">
        <v>12</v>
      </c>
      <c r="IN50" t="s">
        <v>556</v>
      </c>
      <c r="IO50">
        <v>6</v>
      </c>
      <c r="IR50" t="s">
        <v>528</v>
      </c>
    </row>
    <row r="51" spans="1:252">
      <c r="A51">
        <v>48</v>
      </c>
      <c r="B51" t="s">
        <v>972</v>
      </c>
      <c r="C51" t="s">
        <v>973</v>
      </c>
      <c r="D51">
        <v>808</v>
      </c>
      <c r="E51" t="s">
        <v>545</v>
      </c>
      <c r="F51">
        <v>183</v>
      </c>
      <c r="G51" t="s">
        <v>975</v>
      </c>
      <c r="H51" t="s">
        <v>974</v>
      </c>
      <c r="I51" t="s">
        <v>976</v>
      </c>
      <c r="J51" t="s">
        <v>512</v>
      </c>
      <c r="K51" t="s">
        <v>1508</v>
      </c>
      <c r="L51" t="s">
        <v>977</v>
      </c>
      <c r="M51" t="s">
        <v>1509</v>
      </c>
      <c r="N51" t="s">
        <v>550</v>
      </c>
      <c r="O51" t="s">
        <v>519</v>
      </c>
      <c r="P51" t="s">
        <v>1510</v>
      </c>
      <c r="Q51" t="s">
        <v>516</v>
      </c>
      <c r="R51" t="s">
        <v>517</v>
      </c>
      <c r="V51">
        <v>0</v>
      </c>
      <c r="W51">
        <v>0</v>
      </c>
      <c r="X51">
        <v>1</v>
      </c>
      <c r="Y51">
        <v>0</v>
      </c>
      <c r="Z51">
        <v>0</v>
      </c>
      <c r="AA51">
        <v>2</v>
      </c>
      <c r="AB51">
        <v>0</v>
      </c>
      <c r="AC51">
        <v>0</v>
      </c>
      <c r="AD51">
        <v>1</v>
      </c>
      <c r="AE51">
        <v>4</v>
      </c>
      <c r="AF51">
        <v>0</v>
      </c>
      <c r="AG51">
        <v>0</v>
      </c>
      <c r="AH51">
        <v>5</v>
      </c>
      <c r="AI51">
        <v>2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3</v>
      </c>
      <c r="AS51">
        <v>4.5</v>
      </c>
      <c r="AT51">
        <v>18</v>
      </c>
      <c r="AW51">
        <v>48</v>
      </c>
      <c r="AX51" t="s">
        <v>1375</v>
      </c>
      <c r="BN51">
        <v>2</v>
      </c>
      <c r="BO51">
        <v>1</v>
      </c>
      <c r="BP51" t="s">
        <v>1375</v>
      </c>
      <c r="BT51" t="s">
        <v>517</v>
      </c>
      <c r="BU51" t="s">
        <v>517</v>
      </c>
      <c r="BV51" t="s">
        <v>519</v>
      </c>
      <c r="BW51">
        <v>0</v>
      </c>
      <c r="BX51">
        <v>3</v>
      </c>
      <c r="BY51">
        <v>0</v>
      </c>
      <c r="BZ51">
        <v>34</v>
      </c>
      <c r="CA51">
        <v>0</v>
      </c>
      <c r="CB51" t="s">
        <v>553</v>
      </c>
      <c r="CC51">
        <v>2</v>
      </c>
      <c r="CD51" s="2">
        <v>0.70833333333333337</v>
      </c>
      <c r="CE51" s="2">
        <v>0.35416666666666669</v>
      </c>
      <c r="CF51" s="2">
        <v>0.70833333333333337</v>
      </c>
      <c r="CG51" s="2">
        <v>0.80208333333333337</v>
      </c>
      <c r="CH51" s="2">
        <v>0.91666666666666663</v>
      </c>
      <c r="CI51" s="2">
        <v>0</v>
      </c>
      <c r="CJ51" t="s">
        <v>521</v>
      </c>
      <c r="CK51" t="s">
        <v>540</v>
      </c>
      <c r="CL51">
        <v>2</v>
      </c>
      <c r="CM51" s="2">
        <v>0.35416666666666669</v>
      </c>
      <c r="CN51" s="2">
        <v>0.70833333333333337</v>
      </c>
      <c r="CO51" s="2"/>
      <c r="CP51" s="2"/>
      <c r="CQ51" s="2"/>
      <c r="CR51" s="2"/>
      <c r="CS51" t="s">
        <v>1376</v>
      </c>
      <c r="CT51">
        <v>372</v>
      </c>
      <c r="CU51">
        <v>456</v>
      </c>
      <c r="CV51">
        <v>1020</v>
      </c>
      <c r="CW51" t="s">
        <v>517</v>
      </c>
      <c r="CX51" t="s">
        <v>517</v>
      </c>
      <c r="CY51" t="s">
        <v>517</v>
      </c>
      <c r="CZ51" t="s">
        <v>517</v>
      </c>
      <c r="DA51" t="s">
        <v>519</v>
      </c>
      <c r="DB51" t="s">
        <v>517</v>
      </c>
      <c r="DC51">
        <v>68</v>
      </c>
      <c r="DD51">
        <v>9</v>
      </c>
      <c r="DE51">
        <v>3715</v>
      </c>
      <c r="DF51">
        <v>937</v>
      </c>
      <c r="DG51">
        <v>9381</v>
      </c>
      <c r="DH51">
        <v>166</v>
      </c>
      <c r="DI51">
        <v>1950</v>
      </c>
      <c r="DJ51">
        <v>89</v>
      </c>
      <c r="DK51">
        <v>4399.75</v>
      </c>
      <c r="DL51">
        <v>0</v>
      </c>
      <c r="DM51">
        <v>0</v>
      </c>
      <c r="DN51">
        <v>0</v>
      </c>
      <c r="DO51">
        <v>0</v>
      </c>
      <c r="DP51">
        <v>3</v>
      </c>
      <c r="DQ51">
        <v>67</v>
      </c>
      <c r="DR51">
        <v>840</v>
      </c>
      <c r="DS51">
        <v>1226</v>
      </c>
      <c r="DT51">
        <v>115</v>
      </c>
      <c r="DU51">
        <v>346</v>
      </c>
      <c r="DV51">
        <v>31</v>
      </c>
      <c r="DW51">
        <v>74</v>
      </c>
      <c r="DX51">
        <v>30025</v>
      </c>
      <c r="DY51">
        <v>6</v>
      </c>
      <c r="DZ51">
        <v>4</v>
      </c>
      <c r="EA51">
        <v>0</v>
      </c>
      <c r="EB51">
        <v>0</v>
      </c>
      <c r="EC51">
        <v>0</v>
      </c>
      <c r="ED51">
        <v>0</v>
      </c>
      <c r="EE51">
        <v>100</v>
      </c>
      <c r="EF51">
        <v>30125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34423.701999999997</v>
      </c>
      <c r="EZ51">
        <v>0.44904572361706468</v>
      </c>
      <c r="FA51">
        <v>1.1711132203851125</v>
      </c>
      <c r="FB51">
        <v>958</v>
      </c>
      <c r="FC51">
        <v>305</v>
      </c>
      <c r="FD51">
        <v>380</v>
      </c>
      <c r="FE51">
        <v>1235</v>
      </c>
      <c r="FF51">
        <v>440574</v>
      </c>
      <c r="FG51">
        <v>0.6</v>
      </c>
      <c r="FH51">
        <v>635608</v>
      </c>
      <c r="FI51">
        <v>1.7</v>
      </c>
      <c r="FJ51">
        <v>888180</v>
      </c>
      <c r="FK51">
        <v>0.4</v>
      </c>
      <c r="FL51">
        <v>3</v>
      </c>
      <c r="FM51">
        <v>3</v>
      </c>
      <c r="FN51">
        <v>1</v>
      </c>
      <c r="FO51" t="s">
        <v>517</v>
      </c>
      <c r="FP51" t="s">
        <v>519</v>
      </c>
      <c r="FQ51" t="s">
        <v>519</v>
      </c>
      <c r="FR51" t="s">
        <v>517</v>
      </c>
      <c r="FS51" t="s">
        <v>1379</v>
      </c>
      <c r="FT51">
        <v>5</v>
      </c>
      <c r="FU51">
        <v>274</v>
      </c>
      <c r="FV51">
        <v>5</v>
      </c>
      <c r="FW51">
        <v>206</v>
      </c>
      <c r="FX51">
        <v>417</v>
      </c>
      <c r="FY51" t="s">
        <v>519</v>
      </c>
      <c r="GA51" t="s">
        <v>519</v>
      </c>
      <c r="GB51" t="s">
        <v>519</v>
      </c>
      <c r="GC51" t="s">
        <v>519</v>
      </c>
      <c r="GD51">
        <v>0</v>
      </c>
      <c r="GE51">
        <v>35</v>
      </c>
      <c r="GF51" t="s">
        <v>519</v>
      </c>
      <c r="GG51" t="s">
        <v>519</v>
      </c>
      <c r="GH51" t="s">
        <v>519</v>
      </c>
      <c r="GI51" t="s">
        <v>519</v>
      </c>
      <c r="GJ51" t="s">
        <v>519</v>
      </c>
      <c r="GK51">
        <v>39</v>
      </c>
      <c r="GL51" t="s">
        <v>519</v>
      </c>
      <c r="GM51" t="s">
        <v>519</v>
      </c>
      <c r="GN51">
        <v>3</v>
      </c>
      <c r="GO51">
        <v>5</v>
      </c>
      <c r="GP51">
        <v>1</v>
      </c>
      <c r="GQ51">
        <v>5</v>
      </c>
      <c r="GR51">
        <v>10</v>
      </c>
      <c r="GS51">
        <v>5</v>
      </c>
      <c r="GT51">
        <v>0</v>
      </c>
      <c r="GU51">
        <v>5</v>
      </c>
      <c r="GV51">
        <v>13</v>
      </c>
      <c r="GW51">
        <v>13</v>
      </c>
      <c r="GX51" t="s">
        <v>519</v>
      </c>
      <c r="GY51" t="s">
        <v>519</v>
      </c>
      <c r="GZ51" t="s">
        <v>519</v>
      </c>
      <c r="HA51" t="s">
        <v>519</v>
      </c>
      <c r="HB51" t="s">
        <v>519</v>
      </c>
      <c r="HC51">
        <v>4996</v>
      </c>
      <c r="HD51">
        <v>4996</v>
      </c>
      <c r="HE51">
        <v>100</v>
      </c>
      <c r="HF51">
        <v>107</v>
      </c>
      <c r="HG51">
        <v>5328</v>
      </c>
      <c r="HH51">
        <v>4995</v>
      </c>
      <c r="HI51">
        <v>1</v>
      </c>
      <c r="HJ51">
        <v>1</v>
      </c>
      <c r="HK51">
        <v>1</v>
      </c>
      <c r="HL51">
        <v>22</v>
      </c>
      <c r="HM51" t="s">
        <v>519</v>
      </c>
      <c r="HN51" t="s">
        <v>519</v>
      </c>
      <c r="HO51" t="s">
        <v>519</v>
      </c>
      <c r="HP51" t="s">
        <v>519</v>
      </c>
      <c r="HQ51" t="s">
        <v>519</v>
      </c>
      <c r="HR51" t="s">
        <v>519</v>
      </c>
      <c r="HS51" t="s">
        <v>519</v>
      </c>
      <c r="HT51" t="s">
        <v>519</v>
      </c>
      <c r="HU51" t="s">
        <v>519</v>
      </c>
      <c r="HV51" t="s">
        <v>519</v>
      </c>
      <c r="HW51" t="s">
        <v>519</v>
      </c>
      <c r="HX51" t="s">
        <v>519</v>
      </c>
      <c r="HY51" t="s">
        <v>519</v>
      </c>
      <c r="HZ51" t="s">
        <v>519</v>
      </c>
      <c r="IA51" t="s">
        <v>519</v>
      </c>
      <c r="IB51" t="s">
        <v>519</v>
      </c>
      <c r="IC51" t="s">
        <v>574</v>
      </c>
      <c r="ID51" t="s">
        <v>564</v>
      </c>
      <c r="IE51" s="94">
        <v>32387</v>
      </c>
      <c r="IF51" s="94" t="s">
        <v>978</v>
      </c>
      <c r="IG51" t="s">
        <v>517</v>
      </c>
      <c r="IH51" t="s">
        <v>517</v>
      </c>
      <c r="II51" t="s">
        <v>517</v>
      </c>
      <c r="IJ51" t="s">
        <v>519</v>
      </c>
      <c r="IK51" t="s">
        <v>519</v>
      </c>
      <c r="IL51" t="s">
        <v>979</v>
      </c>
      <c r="IM51">
        <v>5</v>
      </c>
      <c r="IR51" t="s">
        <v>528</v>
      </c>
    </row>
    <row r="52" spans="1:252">
      <c r="A52">
        <v>49</v>
      </c>
      <c r="B52" t="s">
        <v>980</v>
      </c>
      <c r="C52" t="s">
        <v>981</v>
      </c>
      <c r="D52">
        <v>818</v>
      </c>
      <c r="E52" t="s">
        <v>982</v>
      </c>
      <c r="F52">
        <v>178</v>
      </c>
      <c r="G52" t="s">
        <v>983</v>
      </c>
      <c r="H52" t="s">
        <v>1511</v>
      </c>
      <c r="I52" t="s">
        <v>984</v>
      </c>
      <c r="J52" t="s">
        <v>512</v>
      </c>
      <c r="K52" t="s">
        <v>985</v>
      </c>
      <c r="L52" t="s">
        <v>986</v>
      </c>
      <c r="M52" t="s">
        <v>987</v>
      </c>
      <c r="N52" t="s">
        <v>516</v>
      </c>
      <c r="O52" t="s">
        <v>517</v>
      </c>
      <c r="P52" t="s">
        <v>988</v>
      </c>
      <c r="Q52" t="s">
        <v>552</v>
      </c>
      <c r="R52" t="s">
        <v>519</v>
      </c>
      <c r="V52">
        <v>0</v>
      </c>
      <c r="W52">
        <v>1</v>
      </c>
      <c r="X52">
        <v>1</v>
      </c>
      <c r="Y52">
        <v>0</v>
      </c>
      <c r="Z52">
        <v>0</v>
      </c>
      <c r="AA52">
        <v>1</v>
      </c>
      <c r="AB52">
        <v>0</v>
      </c>
      <c r="AC52">
        <v>0</v>
      </c>
      <c r="AD52">
        <v>1</v>
      </c>
      <c r="AE52">
        <v>4</v>
      </c>
      <c r="AF52">
        <v>0</v>
      </c>
      <c r="AG52">
        <v>0</v>
      </c>
      <c r="AH52">
        <v>5</v>
      </c>
      <c r="AI52">
        <v>3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1</v>
      </c>
      <c r="AS52">
        <v>0.5</v>
      </c>
      <c r="AT52">
        <v>17</v>
      </c>
      <c r="AU52">
        <v>8.5</v>
      </c>
      <c r="AV52" t="s">
        <v>1374</v>
      </c>
      <c r="AW52">
        <v>2</v>
      </c>
      <c r="AX52" t="s">
        <v>1374</v>
      </c>
      <c r="AY52">
        <v>1</v>
      </c>
      <c r="AZ52">
        <v>0.5</v>
      </c>
      <c r="BA52" t="s">
        <v>1374</v>
      </c>
      <c r="BL52">
        <v>2</v>
      </c>
      <c r="BM52" t="s">
        <v>1375</v>
      </c>
      <c r="BT52" t="s">
        <v>517</v>
      </c>
      <c r="BU52" t="s">
        <v>517</v>
      </c>
      <c r="BV52" t="s">
        <v>517</v>
      </c>
      <c r="BW52">
        <v>0</v>
      </c>
      <c r="BX52">
        <v>5</v>
      </c>
      <c r="BY52">
        <v>0</v>
      </c>
      <c r="BZ52">
        <v>31</v>
      </c>
      <c r="CA52">
        <v>2</v>
      </c>
      <c r="CB52" t="s">
        <v>538</v>
      </c>
      <c r="CC52">
        <v>1</v>
      </c>
      <c r="CD52" s="2">
        <v>0.79166666666666663</v>
      </c>
      <c r="CE52" s="2">
        <v>0.35416666666666669</v>
      </c>
      <c r="CF52" s="2"/>
      <c r="CG52" s="2"/>
      <c r="CH52" s="2"/>
      <c r="CI52" s="2"/>
      <c r="CJ52" t="s">
        <v>521</v>
      </c>
      <c r="CK52" t="s">
        <v>540</v>
      </c>
      <c r="CL52">
        <v>2</v>
      </c>
      <c r="CM52" s="2">
        <v>0.35416666666666669</v>
      </c>
      <c r="CN52" s="2">
        <v>0.52083333333333337</v>
      </c>
      <c r="CO52" s="2">
        <v>0.35416666666666669</v>
      </c>
      <c r="CP52" s="2">
        <v>0.71875</v>
      </c>
      <c r="CQ52" s="2"/>
      <c r="CR52" s="2"/>
      <c r="CT52">
        <v>629</v>
      </c>
      <c r="CU52">
        <v>349</v>
      </c>
      <c r="CV52">
        <v>1379</v>
      </c>
      <c r="CW52" t="s">
        <v>517</v>
      </c>
      <c r="CX52" t="s">
        <v>519</v>
      </c>
      <c r="CY52" t="s">
        <v>517</v>
      </c>
      <c r="CZ52" t="s">
        <v>519</v>
      </c>
      <c r="DA52" t="s">
        <v>519</v>
      </c>
      <c r="DB52" t="s">
        <v>517</v>
      </c>
      <c r="DC52">
        <v>0</v>
      </c>
      <c r="DD52">
        <v>222</v>
      </c>
      <c r="DE52">
        <v>0</v>
      </c>
      <c r="DF52">
        <v>5694</v>
      </c>
      <c r="DG52">
        <v>11610</v>
      </c>
      <c r="DH52">
        <v>790</v>
      </c>
      <c r="DI52">
        <v>3609</v>
      </c>
      <c r="DJ52">
        <v>604</v>
      </c>
      <c r="DK52">
        <v>10273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40</v>
      </c>
      <c r="DR52">
        <v>0</v>
      </c>
      <c r="DS52">
        <v>1610</v>
      </c>
      <c r="DT52">
        <v>0</v>
      </c>
      <c r="DU52">
        <v>607</v>
      </c>
      <c r="DV52">
        <v>0</v>
      </c>
      <c r="DW52">
        <v>383</v>
      </c>
      <c r="DX52">
        <v>33065</v>
      </c>
      <c r="DY52">
        <v>0</v>
      </c>
      <c r="DZ52">
        <v>16</v>
      </c>
      <c r="EA52">
        <v>0</v>
      </c>
      <c r="EB52">
        <v>16</v>
      </c>
      <c r="EC52">
        <v>0</v>
      </c>
      <c r="ED52">
        <v>48</v>
      </c>
      <c r="EE52">
        <v>1360</v>
      </c>
      <c r="EF52">
        <v>34425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123113</v>
      </c>
      <c r="EZ52">
        <v>0.80807047903720597</v>
      </c>
      <c r="FA52">
        <v>3.2280080757230132</v>
      </c>
      <c r="FB52">
        <v>901</v>
      </c>
      <c r="FC52">
        <v>399</v>
      </c>
      <c r="FD52">
        <v>392</v>
      </c>
      <c r="FE52">
        <v>1256</v>
      </c>
      <c r="FF52">
        <v>792856</v>
      </c>
      <c r="FG52">
        <v>0.79</v>
      </c>
      <c r="FH52">
        <v>817696</v>
      </c>
      <c r="FI52">
        <v>1.07</v>
      </c>
      <c r="FJ52">
        <v>386350</v>
      </c>
      <c r="FK52">
        <v>0.15</v>
      </c>
      <c r="FL52">
        <v>2</v>
      </c>
      <c r="FM52">
        <v>3</v>
      </c>
      <c r="FN52">
        <v>1</v>
      </c>
      <c r="FO52" t="s">
        <v>517</v>
      </c>
      <c r="FP52" t="s">
        <v>517</v>
      </c>
      <c r="FQ52" t="s">
        <v>519</v>
      </c>
      <c r="FR52" t="s">
        <v>517</v>
      </c>
      <c r="FS52" t="s">
        <v>1379</v>
      </c>
      <c r="FT52">
        <v>63</v>
      </c>
      <c r="FU52">
        <v>740</v>
      </c>
      <c r="FV52">
        <v>43</v>
      </c>
      <c r="FW52">
        <v>530</v>
      </c>
      <c r="FX52">
        <v>1103</v>
      </c>
      <c r="FY52" t="s">
        <v>519</v>
      </c>
      <c r="GA52">
        <v>48</v>
      </c>
      <c r="GB52">
        <v>55</v>
      </c>
      <c r="GC52" t="s">
        <v>519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1</v>
      </c>
      <c r="GJ52">
        <v>0</v>
      </c>
      <c r="GK52">
        <v>14</v>
      </c>
      <c r="GL52">
        <v>0</v>
      </c>
      <c r="GM52">
        <v>0</v>
      </c>
      <c r="GN52">
        <v>0</v>
      </c>
      <c r="GO52" t="s">
        <v>523</v>
      </c>
      <c r="GP52">
        <v>0</v>
      </c>
      <c r="GQ52" t="s">
        <v>523</v>
      </c>
      <c r="GR52">
        <v>5</v>
      </c>
      <c r="GS52" t="s">
        <v>524</v>
      </c>
      <c r="GT52">
        <v>20</v>
      </c>
      <c r="GU52" t="s">
        <v>524</v>
      </c>
      <c r="GV52">
        <v>0</v>
      </c>
      <c r="GW52">
        <v>0</v>
      </c>
      <c r="GX52" t="s">
        <v>519</v>
      </c>
      <c r="GY52">
        <v>0</v>
      </c>
      <c r="GZ52" t="s">
        <v>969</v>
      </c>
      <c r="HA52" t="s">
        <v>989</v>
      </c>
      <c r="HB52">
        <v>18</v>
      </c>
      <c r="HC52">
        <v>5490</v>
      </c>
      <c r="HD52">
        <v>5490</v>
      </c>
      <c r="HE52">
        <v>104</v>
      </c>
      <c r="HF52">
        <v>0</v>
      </c>
      <c r="HG52">
        <v>5371</v>
      </c>
      <c r="HH52">
        <v>7295</v>
      </c>
      <c r="HI52" t="s">
        <v>1512</v>
      </c>
      <c r="HJ52" t="s">
        <v>1512</v>
      </c>
      <c r="HK52">
        <v>11</v>
      </c>
      <c r="HL52">
        <v>83</v>
      </c>
      <c r="HM52" t="s">
        <v>519</v>
      </c>
      <c r="HN52" t="s">
        <v>519</v>
      </c>
      <c r="HO52" t="s">
        <v>519</v>
      </c>
      <c r="HP52" t="s">
        <v>519</v>
      </c>
      <c r="HQ52" t="s">
        <v>519</v>
      </c>
      <c r="HR52" t="s">
        <v>519</v>
      </c>
      <c r="HS52" t="s">
        <v>519</v>
      </c>
      <c r="HT52" t="s">
        <v>519</v>
      </c>
      <c r="HU52" t="s">
        <v>519</v>
      </c>
      <c r="HV52" t="s">
        <v>519</v>
      </c>
      <c r="HW52" t="s">
        <v>519</v>
      </c>
      <c r="HX52" t="s">
        <v>519</v>
      </c>
      <c r="HY52" t="s">
        <v>519</v>
      </c>
      <c r="HZ52" t="s">
        <v>519</v>
      </c>
      <c r="IA52" t="s">
        <v>519</v>
      </c>
      <c r="IB52" t="s">
        <v>519</v>
      </c>
      <c r="IC52" t="s">
        <v>574</v>
      </c>
      <c r="ID52" t="s">
        <v>564</v>
      </c>
      <c r="IE52" s="94">
        <v>37221</v>
      </c>
      <c r="IF52" s="94">
        <v>39448</v>
      </c>
      <c r="IG52" t="s">
        <v>517</v>
      </c>
      <c r="IH52" t="s">
        <v>517</v>
      </c>
      <c r="II52" t="s">
        <v>517</v>
      </c>
      <c r="IJ52" t="s">
        <v>517</v>
      </c>
      <c r="IK52" t="s">
        <v>519</v>
      </c>
      <c r="IL52" t="s">
        <v>1513</v>
      </c>
      <c r="IM52">
        <v>6</v>
      </c>
      <c r="IN52" t="s">
        <v>1514</v>
      </c>
      <c r="IO52">
        <v>1</v>
      </c>
      <c r="IP52" t="s">
        <v>1515</v>
      </c>
      <c r="IQ52">
        <v>3</v>
      </c>
      <c r="IR52" t="s">
        <v>528</v>
      </c>
    </row>
    <row r="53" spans="1:252">
      <c r="A53">
        <v>50</v>
      </c>
      <c r="B53" t="s">
        <v>990</v>
      </c>
      <c r="C53" t="s">
        <v>991</v>
      </c>
      <c r="D53">
        <v>942</v>
      </c>
      <c r="E53" t="s">
        <v>545</v>
      </c>
      <c r="F53">
        <v>56</v>
      </c>
      <c r="G53" t="s">
        <v>992</v>
      </c>
      <c r="H53" t="s">
        <v>1516</v>
      </c>
      <c r="I53" t="s">
        <v>993</v>
      </c>
      <c r="J53" t="s">
        <v>512</v>
      </c>
      <c r="K53" t="s">
        <v>1517</v>
      </c>
      <c r="L53" t="s">
        <v>994</v>
      </c>
      <c r="M53" t="s">
        <v>1518</v>
      </c>
      <c r="N53" t="s">
        <v>550</v>
      </c>
      <c r="O53" t="s">
        <v>519</v>
      </c>
      <c r="P53" t="s">
        <v>1519</v>
      </c>
      <c r="Q53" t="s">
        <v>516</v>
      </c>
      <c r="R53" t="s">
        <v>519</v>
      </c>
      <c r="V53">
        <v>1</v>
      </c>
      <c r="W53">
        <v>1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1</v>
      </c>
      <c r="AE53">
        <v>3</v>
      </c>
      <c r="AF53">
        <v>1</v>
      </c>
      <c r="AG53">
        <v>0</v>
      </c>
      <c r="AH53">
        <v>5</v>
      </c>
      <c r="AI53">
        <v>1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1</v>
      </c>
      <c r="AS53">
        <v>1</v>
      </c>
      <c r="AT53">
        <v>20</v>
      </c>
      <c r="AU53">
        <v>20</v>
      </c>
      <c r="AV53" t="s">
        <v>1374</v>
      </c>
      <c r="AW53">
        <v>20</v>
      </c>
      <c r="AX53" t="s">
        <v>1375</v>
      </c>
      <c r="BL53">
        <v>4</v>
      </c>
      <c r="BM53" t="s">
        <v>1375</v>
      </c>
      <c r="BN53">
        <v>1</v>
      </c>
      <c r="BO53">
        <v>1</v>
      </c>
      <c r="BP53" t="s">
        <v>1375</v>
      </c>
      <c r="BT53" t="s">
        <v>517</v>
      </c>
      <c r="BU53" t="s">
        <v>517</v>
      </c>
      <c r="BV53" t="s">
        <v>517</v>
      </c>
      <c r="BW53">
        <v>0</v>
      </c>
      <c r="BX53">
        <v>3</v>
      </c>
      <c r="BY53">
        <v>0</v>
      </c>
      <c r="BZ53">
        <v>22</v>
      </c>
      <c r="CA53">
        <v>0</v>
      </c>
      <c r="CB53" t="s">
        <v>538</v>
      </c>
      <c r="CC53">
        <v>2</v>
      </c>
      <c r="CD53" s="2">
        <v>0.71875</v>
      </c>
      <c r="CE53" s="2">
        <v>0.36458333333333331</v>
      </c>
      <c r="CF53" s="2"/>
      <c r="CG53" s="2"/>
      <c r="CH53" s="2"/>
      <c r="CI53" s="2"/>
      <c r="CK53" t="s">
        <v>540</v>
      </c>
      <c r="CL53">
        <v>1</v>
      </c>
      <c r="CM53" s="2">
        <v>0.36458333333333331</v>
      </c>
      <c r="CN53" s="2">
        <v>0.71875</v>
      </c>
      <c r="CO53" s="2"/>
      <c r="CP53" s="2"/>
      <c r="CQ53" s="2"/>
      <c r="CR53" s="2"/>
      <c r="CT53">
        <v>620</v>
      </c>
      <c r="CU53">
        <v>620</v>
      </c>
      <c r="CV53">
        <v>2006</v>
      </c>
      <c r="CW53" t="s">
        <v>517</v>
      </c>
      <c r="CX53" t="s">
        <v>517</v>
      </c>
      <c r="CY53" t="s">
        <v>517</v>
      </c>
      <c r="CZ53" t="s">
        <v>517</v>
      </c>
      <c r="DA53" t="s">
        <v>519</v>
      </c>
      <c r="DB53" t="s">
        <v>517</v>
      </c>
      <c r="DC53">
        <v>0</v>
      </c>
      <c r="DD53">
        <v>478</v>
      </c>
      <c r="DE53">
        <v>0</v>
      </c>
      <c r="DF53">
        <v>6044</v>
      </c>
      <c r="DG53">
        <v>12566</v>
      </c>
      <c r="DH53">
        <v>11</v>
      </c>
      <c r="DI53">
        <v>3022</v>
      </c>
      <c r="DJ53">
        <v>626</v>
      </c>
      <c r="DK53">
        <v>8402.5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5</v>
      </c>
      <c r="DR53">
        <v>0</v>
      </c>
      <c r="DS53">
        <v>1987</v>
      </c>
      <c r="DT53">
        <v>0</v>
      </c>
      <c r="DU53">
        <v>381</v>
      </c>
      <c r="DV53">
        <v>0</v>
      </c>
      <c r="DW53">
        <v>487</v>
      </c>
      <c r="DX53">
        <v>35350</v>
      </c>
      <c r="DY53">
        <v>0</v>
      </c>
      <c r="DZ53">
        <v>125</v>
      </c>
      <c r="EA53">
        <v>0</v>
      </c>
      <c r="EB53">
        <v>33</v>
      </c>
      <c r="EC53">
        <v>0</v>
      </c>
      <c r="ED53">
        <v>12</v>
      </c>
      <c r="EE53">
        <v>1985</v>
      </c>
      <c r="EF53">
        <v>37335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110</v>
      </c>
      <c r="EP53">
        <v>220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65825</v>
      </c>
      <c r="EZ53">
        <v>0.65716408571875484</v>
      </c>
      <c r="FA53">
        <v>1.7160696595234373</v>
      </c>
      <c r="FF53">
        <v>1051274</v>
      </c>
      <c r="FG53">
        <v>1</v>
      </c>
      <c r="FH53">
        <v>400522</v>
      </c>
      <c r="FI53">
        <v>0.6</v>
      </c>
      <c r="FJ53">
        <v>85081</v>
      </c>
      <c r="FK53">
        <v>0.3</v>
      </c>
      <c r="FL53">
        <v>2</v>
      </c>
      <c r="FM53">
        <v>3</v>
      </c>
      <c r="FN53">
        <v>1</v>
      </c>
      <c r="FO53" t="s">
        <v>517</v>
      </c>
      <c r="FP53" t="s">
        <v>519</v>
      </c>
      <c r="FQ53" t="s">
        <v>519</v>
      </c>
      <c r="FR53" t="s">
        <v>517</v>
      </c>
      <c r="FS53" t="s">
        <v>1379</v>
      </c>
      <c r="FT53">
        <v>0</v>
      </c>
      <c r="FU53">
        <v>0</v>
      </c>
      <c r="FV53">
        <v>0</v>
      </c>
      <c r="FW53">
        <v>0</v>
      </c>
      <c r="FX53">
        <v>0</v>
      </c>
      <c r="FY53" t="s">
        <v>519</v>
      </c>
      <c r="GA53" t="s">
        <v>519</v>
      </c>
      <c r="GB53">
        <v>402</v>
      </c>
      <c r="GC53" t="s">
        <v>519</v>
      </c>
      <c r="GD53" t="s">
        <v>519</v>
      </c>
      <c r="GE53" t="s">
        <v>519</v>
      </c>
      <c r="GF53" t="s">
        <v>519</v>
      </c>
      <c r="GG53" t="s">
        <v>519</v>
      </c>
      <c r="GH53" t="s">
        <v>519</v>
      </c>
      <c r="GI53" t="s">
        <v>519</v>
      </c>
      <c r="GJ53" t="s">
        <v>519</v>
      </c>
      <c r="GK53">
        <v>0</v>
      </c>
      <c r="GL53">
        <v>78</v>
      </c>
      <c r="GM53" t="s">
        <v>519</v>
      </c>
      <c r="GN53" t="s">
        <v>519</v>
      </c>
      <c r="GO53">
        <v>1</v>
      </c>
      <c r="GP53">
        <v>0</v>
      </c>
      <c r="GQ53">
        <v>1</v>
      </c>
      <c r="GR53">
        <v>0</v>
      </c>
      <c r="GS53">
        <v>1</v>
      </c>
      <c r="GT53">
        <v>0</v>
      </c>
      <c r="GU53">
        <v>1</v>
      </c>
      <c r="GV53">
        <v>0</v>
      </c>
      <c r="GW53">
        <v>0</v>
      </c>
      <c r="GX53">
        <v>1</v>
      </c>
      <c r="GY53">
        <v>0</v>
      </c>
      <c r="GZ53" t="s">
        <v>519</v>
      </c>
      <c r="HA53" t="s">
        <v>995</v>
      </c>
      <c r="HB53">
        <v>0</v>
      </c>
      <c r="HC53">
        <v>6949</v>
      </c>
      <c r="HD53">
        <v>6949</v>
      </c>
      <c r="HE53">
        <v>127</v>
      </c>
      <c r="HF53">
        <v>147</v>
      </c>
      <c r="HG53">
        <v>6566</v>
      </c>
      <c r="HH53">
        <v>8099</v>
      </c>
      <c r="HI53">
        <v>0</v>
      </c>
      <c r="HJ53">
        <v>1</v>
      </c>
      <c r="HK53">
        <v>2</v>
      </c>
      <c r="HL53">
        <v>28</v>
      </c>
      <c r="HM53">
        <v>95</v>
      </c>
      <c r="HN53">
        <v>138</v>
      </c>
      <c r="HO53">
        <v>116</v>
      </c>
      <c r="HP53" t="s">
        <v>519</v>
      </c>
      <c r="HQ53" t="s">
        <v>519</v>
      </c>
      <c r="HR53" t="s">
        <v>519</v>
      </c>
      <c r="HS53" t="s">
        <v>519</v>
      </c>
      <c r="HT53" t="s">
        <v>519</v>
      </c>
      <c r="HU53" t="s">
        <v>519</v>
      </c>
      <c r="HV53" t="s">
        <v>519</v>
      </c>
      <c r="HW53" t="s">
        <v>519</v>
      </c>
      <c r="HX53" t="s">
        <v>519</v>
      </c>
      <c r="HY53" t="s">
        <v>519</v>
      </c>
      <c r="HZ53" t="s">
        <v>519</v>
      </c>
      <c r="IA53" t="s">
        <v>519</v>
      </c>
      <c r="IB53" t="s">
        <v>519</v>
      </c>
      <c r="IC53" t="s">
        <v>574</v>
      </c>
      <c r="ID53" t="s">
        <v>564</v>
      </c>
      <c r="IE53" s="94"/>
      <c r="IF53" s="94" t="s">
        <v>996</v>
      </c>
      <c r="IG53" t="s">
        <v>517</v>
      </c>
      <c r="IH53" t="s">
        <v>517</v>
      </c>
      <c r="II53" t="s">
        <v>517</v>
      </c>
      <c r="IJ53" t="s">
        <v>519</v>
      </c>
      <c r="IK53" t="s">
        <v>519</v>
      </c>
      <c r="IL53" t="s">
        <v>997</v>
      </c>
      <c r="IM53">
        <v>6</v>
      </c>
      <c r="IR53" t="s">
        <v>528</v>
      </c>
    </row>
    <row r="54" spans="1:252">
      <c r="A54">
        <v>51</v>
      </c>
      <c r="B54" t="s">
        <v>998</v>
      </c>
      <c r="C54" t="s">
        <v>1363</v>
      </c>
      <c r="D54">
        <v>978</v>
      </c>
      <c r="E54" t="s">
        <v>545</v>
      </c>
      <c r="F54">
        <v>378</v>
      </c>
      <c r="G54" t="s">
        <v>999</v>
      </c>
      <c r="H54" t="s">
        <v>1520</v>
      </c>
      <c r="I54" t="s">
        <v>1000</v>
      </c>
      <c r="J54">
        <v>3285</v>
      </c>
      <c r="K54" t="s">
        <v>1521</v>
      </c>
      <c r="L54" t="s">
        <v>1522</v>
      </c>
      <c r="M54" t="s">
        <v>1523</v>
      </c>
      <c r="N54" t="s">
        <v>1300</v>
      </c>
      <c r="O54" t="s">
        <v>517</v>
      </c>
      <c r="P54" t="s">
        <v>1524</v>
      </c>
      <c r="Q54" t="s">
        <v>1458</v>
      </c>
      <c r="R54" t="s">
        <v>517</v>
      </c>
      <c r="V54">
        <v>1</v>
      </c>
      <c r="W54">
        <v>1</v>
      </c>
      <c r="X54">
        <v>0</v>
      </c>
      <c r="Y54">
        <v>0</v>
      </c>
      <c r="Z54">
        <v>1</v>
      </c>
      <c r="AA54">
        <v>2</v>
      </c>
      <c r="AB54">
        <v>0.1</v>
      </c>
      <c r="AC54">
        <v>1</v>
      </c>
      <c r="AD54">
        <v>0</v>
      </c>
      <c r="AE54">
        <v>6</v>
      </c>
      <c r="AF54">
        <v>1</v>
      </c>
      <c r="AG54">
        <v>0.5</v>
      </c>
      <c r="AH54">
        <v>8.6</v>
      </c>
      <c r="AI54">
        <v>1</v>
      </c>
      <c r="AJ54">
        <v>1</v>
      </c>
      <c r="AK54">
        <v>0</v>
      </c>
      <c r="AL54">
        <v>1.25</v>
      </c>
      <c r="AM54">
        <v>2.25</v>
      </c>
      <c r="AN54">
        <v>0</v>
      </c>
      <c r="AO54">
        <v>0</v>
      </c>
      <c r="AP54">
        <v>0</v>
      </c>
      <c r="AQ54">
        <v>1</v>
      </c>
      <c r="AR54">
        <v>8</v>
      </c>
      <c r="AS54">
        <v>8</v>
      </c>
      <c r="AT54">
        <v>50</v>
      </c>
      <c r="AU54">
        <v>150</v>
      </c>
      <c r="AV54" t="s">
        <v>1374</v>
      </c>
      <c r="AW54">
        <v>75</v>
      </c>
      <c r="AX54" t="s">
        <v>1378</v>
      </c>
      <c r="BG54">
        <v>1</v>
      </c>
      <c r="BH54">
        <v>1</v>
      </c>
      <c r="BI54">
        <v>20</v>
      </c>
      <c r="BJ54">
        <v>40</v>
      </c>
      <c r="BK54" t="s">
        <v>1375</v>
      </c>
      <c r="BN54">
        <v>15</v>
      </c>
      <c r="BO54">
        <v>12</v>
      </c>
      <c r="BP54" t="s">
        <v>1375</v>
      </c>
      <c r="BQ54">
        <v>4</v>
      </c>
      <c r="BR54">
        <v>8</v>
      </c>
      <c r="BS54" t="s">
        <v>1378</v>
      </c>
      <c r="BT54" t="s">
        <v>517</v>
      </c>
      <c r="BU54" t="s">
        <v>517</v>
      </c>
      <c r="BV54" t="s">
        <v>517</v>
      </c>
      <c r="BW54">
        <v>0</v>
      </c>
      <c r="BX54">
        <v>1</v>
      </c>
      <c r="BY54">
        <v>0</v>
      </c>
      <c r="BZ54">
        <v>0</v>
      </c>
      <c r="CA54">
        <v>0</v>
      </c>
      <c r="CB54" t="s">
        <v>618</v>
      </c>
      <c r="CC54">
        <v>1</v>
      </c>
      <c r="CD54" s="2">
        <v>0.91666666666666663</v>
      </c>
      <c r="CE54" s="2">
        <v>0.20833333333333334</v>
      </c>
      <c r="CF54" s="2">
        <v>0.71875</v>
      </c>
      <c r="CG54" s="2">
        <v>0.91666666666666663</v>
      </c>
      <c r="CH54" s="2">
        <v>0.20833333333333334</v>
      </c>
      <c r="CI54" s="2">
        <v>0.35416666666666669</v>
      </c>
      <c r="CJ54" t="s">
        <v>521</v>
      </c>
      <c r="CK54" t="s">
        <v>618</v>
      </c>
      <c r="CL54">
        <v>1</v>
      </c>
      <c r="CM54" s="2">
        <v>0.91666666666666663</v>
      </c>
      <c r="CN54" s="2">
        <v>0.20833333333333334</v>
      </c>
      <c r="CO54" s="2">
        <v>0.35416666666666669</v>
      </c>
      <c r="CP54" s="2">
        <v>0.91666666666666663</v>
      </c>
      <c r="CQ54" s="2">
        <v>0.20833333333333334</v>
      </c>
      <c r="CR54" s="2">
        <v>0.35416666666666669</v>
      </c>
      <c r="CS54" t="s">
        <v>1376</v>
      </c>
      <c r="CT54">
        <v>1604</v>
      </c>
      <c r="CU54">
        <v>1110</v>
      </c>
      <c r="CV54">
        <v>1134</v>
      </c>
      <c r="CW54" t="s">
        <v>517</v>
      </c>
      <c r="CX54" t="s">
        <v>517</v>
      </c>
      <c r="CY54" t="s">
        <v>517</v>
      </c>
      <c r="CZ54" t="s">
        <v>517</v>
      </c>
      <c r="DA54" t="s">
        <v>519</v>
      </c>
      <c r="DB54" t="s">
        <v>517</v>
      </c>
      <c r="DC54">
        <v>0</v>
      </c>
      <c r="DD54">
        <v>772</v>
      </c>
      <c r="DE54">
        <v>0</v>
      </c>
      <c r="DF54">
        <v>5079</v>
      </c>
      <c r="DG54">
        <v>10930</v>
      </c>
      <c r="DH54">
        <v>667</v>
      </c>
      <c r="DI54">
        <v>3895</v>
      </c>
      <c r="DJ54">
        <v>16</v>
      </c>
      <c r="DK54">
        <v>8517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15</v>
      </c>
      <c r="DR54">
        <v>0</v>
      </c>
      <c r="DS54">
        <v>1355</v>
      </c>
      <c r="DT54">
        <v>0</v>
      </c>
      <c r="DU54">
        <v>29</v>
      </c>
      <c r="DV54">
        <v>0</v>
      </c>
      <c r="DW54">
        <v>12</v>
      </c>
      <c r="DX54">
        <v>14300</v>
      </c>
      <c r="DY54">
        <v>0</v>
      </c>
      <c r="DZ54">
        <v>52</v>
      </c>
      <c r="EA54">
        <v>0</v>
      </c>
      <c r="EB54">
        <v>5</v>
      </c>
      <c r="EC54">
        <v>0</v>
      </c>
      <c r="ED54">
        <v>0</v>
      </c>
      <c r="EE54">
        <v>595</v>
      </c>
      <c r="EF54">
        <v>14895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5</v>
      </c>
      <c r="EN54">
        <v>0</v>
      </c>
      <c r="EO54">
        <v>4</v>
      </c>
      <c r="EP54">
        <v>13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54200</v>
      </c>
      <c r="EZ54">
        <v>0.72925764192139741</v>
      </c>
      <c r="FA54">
        <v>1.5469360961269516</v>
      </c>
      <c r="FB54">
        <v>1159</v>
      </c>
      <c r="FC54">
        <v>274</v>
      </c>
      <c r="FD54">
        <v>481</v>
      </c>
      <c r="FE54">
        <v>1269</v>
      </c>
      <c r="FF54">
        <v>706606</v>
      </c>
      <c r="FG54">
        <v>0.7</v>
      </c>
      <c r="FH54">
        <v>461468</v>
      </c>
      <c r="FI54">
        <v>0.6</v>
      </c>
      <c r="FJ54">
        <v>386350</v>
      </c>
      <c r="FK54">
        <v>0.3</v>
      </c>
      <c r="FL54">
        <v>4</v>
      </c>
      <c r="FM54">
        <v>4</v>
      </c>
      <c r="FN54">
        <v>1</v>
      </c>
      <c r="FO54" t="s">
        <v>517</v>
      </c>
      <c r="FP54" t="s">
        <v>519</v>
      </c>
      <c r="FQ54" t="s">
        <v>519</v>
      </c>
      <c r="FR54" t="s">
        <v>517</v>
      </c>
      <c r="FS54" t="s">
        <v>1379</v>
      </c>
      <c r="FT54">
        <v>56</v>
      </c>
      <c r="FU54">
        <v>479</v>
      </c>
      <c r="FV54">
        <v>34</v>
      </c>
      <c r="FW54">
        <v>351</v>
      </c>
      <c r="FX54">
        <v>736</v>
      </c>
      <c r="FY54" t="s">
        <v>519</v>
      </c>
      <c r="GA54" t="s">
        <v>519</v>
      </c>
      <c r="GB54" t="s">
        <v>519</v>
      </c>
      <c r="GC54" t="s">
        <v>519</v>
      </c>
      <c r="GD54">
        <v>4</v>
      </c>
      <c r="GE54">
        <v>52</v>
      </c>
      <c r="GF54">
        <v>0</v>
      </c>
      <c r="GG54">
        <v>18</v>
      </c>
      <c r="GH54">
        <v>6</v>
      </c>
      <c r="GI54">
        <v>0</v>
      </c>
      <c r="GJ54">
        <v>0</v>
      </c>
      <c r="GK54">
        <v>22</v>
      </c>
      <c r="GL54">
        <v>16</v>
      </c>
      <c r="GM54">
        <v>0</v>
      </c>
      <c r="GN54">
        <v>3</v>
      </c>
      <c r="GO54" t="s">
        <v>989</v>
      </c>
      <c r="GP54">
        <v>1</v>
      </c>
      <c r="GQ54" t="s">
        <v>524</v>
      </c>
      <c r="GR54">
        <v>5</v>
      </c>
      <c r="GS54" t="s">
        <v>523</v>
      </c>
      <c r="GT54">
        <v>12</v>
      </c>
      <c r="GU54" t="s">
        <v>523</v>
      </c>
      <c r="GV54">
        <v>10</v>
      </c>
      <c r="GW54">
        <v>7</v>
      </c>
      <c r="GX54">
        <v>5</v>
      </c>
      <c r="GY54">
        <v>0</v>
      </c>
      <c r="GZ54" t="s">
        <v>1525</v>
      </c>
      <c r="HA54">
        <v>5</v>
      </c>
      <c r="HB54">
        <v>1</v>
      </c>
      <c r="HC54">
        <v>12043</v>
      </c>
      <c r="HD54">
        <v>12043</v>
      </c>
      <c r="HE54">
        <v>83</v>
      </c>
      <c r="HF54">
        <v>103</v>
      </c>
      <c r="HG54">
        <v>11306</v>
      </c>
      <c r="HH54">
        <v>7576</v>
      </c>
      <c r="HI54">
        <v>1</v>
      </c>
      <c r="HJ54">
        <v>2</v>
      </c>
      <c r="HK54">
        <v>3</v>
      </c>
      <c r="HL54">
        <v>0</v>
      </c>
      <c r="HM54">
        <v>49</v>
      </c>
      <c r="HN54" t="s">
        <v>519</v>
      </c>
      <c r="HO54" t="s">
        <v>519</v>
      </c>
      <c r="HP54" t="s">
        <v>519</v>
      </c>
      <c r="HQ54" t="s">
        <v>519</v>
      </c>
      <c r="HR54" t="s">
        <v>519</v>
      </c>
      <c r="HS54" t="s">
        <v>519</v>
      </c>
      <c r="HT54" t="s">
        <v>519</v>
      </c>
      <c r="HU54" t="s">
        <v>519</v>
      </c>
      <c r="HV54" t="s">
        <v>519</v>
      </c>
      <c r="HW54" t="s">
        <v>519</v>
      </c>
      <c r="HX54" t="s">
        <v>519</v>
      </c>
      <c r="HY54" t="s">
        <v>519</v>
      </c>
      <c r="HZ54" t="s">
        <v>519</v>
      </c>
      <c r="IA54" t="s">
        <v>519</v>
      </c>
      <c r="IB54" t="s">
        <v>519</v>
      </c>
      <c r="IC54" t="s">
        <v>574</v>
      </c>
      <c r="ID54" t="s">
        <v>564</v>
      </c>
      <c r="IE54" s="94">
        <v>39052</v>
      </c>
      <c r="IF54" s="94">
        <v>41306</v>
      </c>
      <c r="IG54" t="s">
        <v>517</v>
      </c>
      <c r="IH54" t="s">
        <v>517</v>
      </c>
      <c r="II54" t="s">
        <v>517</v>
      </c>
      <c r="IJ54" t="s">
        <v>519</v>
      </c>
      <c r="IK54" t="s">
        <v>517</v>
      </c>
      <c r="IL54" t="s">
        <v>556</v>
      </c>
      <c r="IM54">
        <v>6</v>
      </c>
      <c r="IR54" t="s">
        <v>528</v>
      </c>
    </row>
    <row r="55" spans="1:252">
      <c r="A55">
        <v>52</v>
      </c>
      <c r="B55" t="s">
        <v>1364</v>
      </c>
      <c r="C55" t="s">
        <v>1001</v>
      </c>
      <c r="D55">
        <v>800</v>
      </c>
      <c r="E55" t="s">
        <v>545</v>
      </c>
      <c r="F55">
        <v>200</v>
      </c>
      <c r="G55" t="s">
        <v>1003</v>
      </c>
      <c r="H55" t="s">
        <v>1002</v>
      </c>
      <c r="I55" t="s">
        <v>1004</v>
      </c>
      <c r="J55">
        <v>2372</v>
      </c>
      <c r="K55" t="s">
        <v>1005</v>
      </c>
      <c r="L55" t="s">
        <v>1006</v>
      </c>
      <c r="M55" t="s">
        <v>1007</v>
      </c>
      <c r="N55" t="s">
        <v>550</v>
      </c>
      <c r="O55" t="s">
        <v>519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4</v>
      </c>
      <c r="AF55">
        <v>0</v>
      </c>
      <c r="AG55">
        <v>0</v>
      </c>
      <c r="AH55">
        <v>5</v>
      </c>
      <c r="AI55">
        <v>1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2</v>
      </c>
      <c r="AS55">
        <v>3</v>
      </c>
      <c r="AW55">
        <v>22</v>
      </c>
      <c r="AX55" t="s">
        <v>1375</v>
      </c>
      <c r="BE55">
        <v>48</v>
      </c>
      <c r="BF55" t="s">
        <v>1375</v>
      </c>
      <c r="BG55">
        <v>1</v>
      </c>
      <c r="BH55">
        <v>0.25</v>
      </c>
      <c r="BL55">
        <v>10</v>
      </c>
      <c r="BM55" t="s">
        <v>1375</v>
      </c>
      <c r="BT55" t="s">
        <v>519</v>
      </c>
      <c r="BU55" t="s">
        <v>519</v>
      </c>
      <c r="BV55" t="s">
        <v>519</v>
      </c>
      <c r="BW55">
        <v>0</v>
      </c>
      <c r="BX55">
        <v>15</v>
      </c>
      <c r="BY55">
        <v>0</v>
      </c>
      <c r="BZ55">
        <v>0</v>
      </c>
      <c r="CA55">
        <v>0</v>
      </c>
      <c r="CB55" t="s">
        <v>538</v>
      </c>
      <c r="CC55">
        <v>1</v>
      </c>
      <c r="CD55" s="2">
        <v>0.70833333333333337</v>
      </c>
      <c r="CE55" s="2">
        <v>0.36458333333333331</v>
      </c>
      <c r="CF55" s="2"/>
      <c r="CG55" s="2"/>
      <c r="CH55" s="2"/>
      <c r="CI55" s="2"/>
      <c r="CJ55" t="s">
        <v>521</v>
      </c>
      <c r="CK55" t="s">
        <v>540</v>
      </c>
      <c r="CL55">
        <v>1</v>
      </c>
      <c r="CM55" s="2">
        <v>0.36458333333333331</v>
      </c>
      <c r="CN55" s="2">
        <v>0.70833333333333337</v>
      </c>
      <c r="CO55" s="2"/>
      <c r="CP55" s="2"/>
      <c r="CQ55" s="2"/>
      <c r="CR55" s="2"/>
      <c r="CS55" t="s">
        <v>1418</v>
      </c>
      <c r="CT55">
        <v>1875</v>
      </c>
      <c r="CU55">
        <v>1875</v>
      </c>
      <c r="CV55">
        <v>3637</v>
      </c>
      <c r="CW55" t="s">
        <v>517</v>
      </c>
      <c r="CX55" t="s">
        <v>517</v>
      </c>
      <c r="CY55" t="s">
        <v>517</v>
      </c>
      <c r="CZ55" t="s">
        <v>519</v>
      </c>
      <c r="DA55" t="s">
        <v>519</v>
      </c>
      <c r="DB55" t="s">
        <v>517</v>
      </c>
      <c r="DC55">
        <v>0</v>
      </c>
      <c r="DD55">
        <v>703</v>
      </c>
      <c r="DE55">
        <v>0</v>
      </c>
      <c r="DF55">
        <v>5921</v>
      </c>
      <c r="DG55">
        <v>12545</v>
      </c>
      <c r="DH55">
        <v>76</v>
      </c>
      <c r="DI55">
        <v>1948</v>
      </c>
      <c r="DJ55">
        <v>1295</v>
      </c>
      <c r="DK55">
        <v>8828.25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1</v>
      </c>
      <c r="DR55">
        <v>0</v>
      </c>
      <c r="DS55">
        <v>1805</v>
      </c>
      <c r="DT55">
        <v>0</v>
      </c>
      <c r="DU55">
        <v>32</v>
      </c>
      <c r="DV55">
        <v>0</v>
      </c>
      <c r="DW55">
        <v>118</v>
      </c>
      <c r="DX55">
        <v>20895</v>
      </c>
      <c r="DY55">
        <v>0</v>
      </c>
      <c r="DZ55">
        <v>50</v>
      </c>
      <c r="EA55">
        <v>0</v>
      </c>
      <c r="EB55">
        <v>6</v>
      </c>
      <c r="EC55">
        <v>0</v>
      </c>
      <c r="ED55">
        <v>1</v>
      </c>
      <c r="EE55">
        <v>610</v>
      </c>
      <c r="EF55">
        <v>21505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96439</v>
      </c>
      <c r="EZ55">
        <v>0.68029976111582025</v>
      </c>
      <c r="FA55">
        <v>2.4771775705735788</v>
      </c>
      <c r="FB55">
        <v>1325</v>
      </c>
      <c r="FC55">
        <v>422</v>
      </c>
      <c r="FD55">
        <v>555</v>
      </c>
      <c r="FE55">
        <v>1556</v>
      </c>
      <c r="FF55">
        <v>956494</v>
      </c>
      <c r="FG55">
        <v>0.88</v>
      </c>
      <c r="FH55">
        <v>270758</v>
      </c>
      <c r="FI55">
        <v>0.42</v>
      </c>
      <c r="FJ55">
        <v>1313573</v>
      </c>
      <c r="FK55">
        <v>0.78</v>
      </c>
      <c r="FL55">
        <v>3</v>
      </c>
      <c r="FM55">
        <v>3</v>
      </c>
      <c r="FN55">
        <v>1</v>
      </c>
      <c r="FO55" t="s">
        <v>517</v>
      </c>
      <c r="FP55" t="s">
        <v>519</v>
      </c>
      <c r="FQ55" t="s">
        <v>519</v>
      </c>
      <c r="FR55" t="s">
        <v>517</v>
      </c>
      <c r="FS55" t="s">
        <v>1379</v>
      </c>
      <c r="FT55">
        <v>41</v>
      </c>
      <c r="FU55">
        <v>319</v>
      </c>
      <c r="FV55">
        <v>24</v>
      </c>
      <c r="FW55">
        <v>204</v>
      </c>
      <c r="FX55">
        <v>432</v>
      </c>
      <c r="FY55" t="s">
        <v>519</v>
      </c>
      <c r="GA55" t="s">
        <v>519</v>
      </c>
      <c r="GB55" t="s">
        <v>519</v>
      </c>
      <c r="GC55" t="s">
        <v>519</v>
      </c>
      <c r="GD55" t="s">
        <v>519</v>
      </c>
      <c r="GE55" t="s">
        <v>519</v>
      </c>
      <c r="GF55" t="s">
        <v>519</v>
      </c>
      <c r="GG55" t="s">
        <v>519</v>
      </c>
      <c r="GH55">
        <v>1</v>
      </c>
      <c r="GI55">
        <v>2</v>
      </c>
      <c r="GJ55" t="s">
        <v>519</v>
      </c>
      <c r="GK55">
        <v>31</v>
      </c>
      <c r="GL55" t="s">
        <v>519</v>
      </c>
      <c r="GM55" t="s">
        <v>519</v>
      </c>
      <c r="GN55" t="s">
        <v>519</v>
      </c>
      <c r="GO55" t="s">
        <v>519</v>
      </c>
      <c r="GP55">
        <v>0</v>
      </c>
      <c r="GQ55">
        <v>4</v>
      </c>
      <c r="GR55">
        <v>2</v>
      </c>
      <c r="GS55" t="s">
        <v>561</v>
      </c>
      <c r="GT55">
        <v>40</v>
      </c>
      <c r="GU55" t="s">
        <v>561</v>
      </c>
      <c r="GV55">
        <v>10</v>
      </c>
      <c r="GW55">
        <v>8</v>
      </c>
      <c r="GX55">
        <v>6</v>
      </c>
      <c r="GY55">
        <v>1</v>
      </c>
      <c r="GZ55" t="s">
        <v>519</v>
      </c>
      <c r="HA55" t="s">
        <v>519</v>
      </c>
      <c r="HB55">
        <v>0</v>
      </c>
      <c r="HC55">
        <v>8971</v>
      </c>
      <c r="HD55">
        <v>8971</v>
      </c>
      <c r="HE55">
        <v>132</v>
      </c>
      <c r="HF55">
        <v>132</v>
      </c>
      <c r="HG55">
        <v>9285</v>
      </c>
      <c r="HH55">
        <v>30588</v>
      </c>
      <c r="HI55" t="s">
        <v>519</v>
      </c>
      <c r="HJ55">
        <v>1</v>
      </c>
      <c r="HK55">
        <v>1</v>
      </c>
      <c r="HL55" t="s">
        <v>519</v>
      </c>
      <c r="HM55" t="s">
        <v>519</v>
      </c>
      <c r="HN55" t="s">
        <v>519</v>
      </c>
      <c r="HO55" t="s">
        <v>519</v>
      </c>
      <c r="HP55" t="s">
        <v>519</v>
      </c>
      <c r="HQ55">
        <v>52</v>
      </c>
      <c r="HR55" t="s">
        <v>519</v>
      </c>
      <c r="HS55" t="s">
        <v>519</v>
      </c>
      <c r="HT55" t="s">
        <v>519</v>
      </c>
      <c r="HU55" t="s">
        <v>519</v>
      </c>
      <c r="HV55" t="s">
        <v>519</v>
      </c>
      <c r="HW55" t="s">
        <v>519</v>
      </c>
      <c r="HX55" t="s">
        <v>519</v>
      </c>
      <c r="HY55" t="s">
        <v>519</v>
      </c>
      <c r="HZ55" t="s">
        <v>519</v>
      </c>
      <c r="IA55" t="s">
        <v>519</v>
      </c>
      <c r="IB55" t="s">
        <v>519</v>
      </c>
      <c r="IC55" t="s">
        <v>1008</v>
      </c>
      <c r="ID55" t="s">
        <v>1009</v>
      </c>
      <c r="IE55" s="94">
        <v>36281</v>
      </c>
      <c r="IF55" s="94" t="s">
        <v>1010</v>
      </c>
      <c r="IG55" t="s">
        <v>517</v>
      </c>
      <c r="IH55" t="s">
        <v>517</v>
      </c>
      <c r="II55" t="s">
        <v>517</v>
      </c>
      <c r="IJ55" t="s">
        <v>519</v>
      </c>
      <c r="IK55" t="s">
        <v>519</v>
      </c>
      <c r="IL55" t="s">
        <v>556</v>
      </c>
      <c r="IM55">
        <v>6</v>
      </c>
      <c r="IR55" t="s">
        <v>528</v>
      </c>
    </row>
    <row r="56" spans="1:252">
      <c r="A56">
        <v>53</v>
      </c>
      <c r="B56" t="s">
        <v>1011</v>
      </c>
      <c r="C56" t="s">
        <v>1012</v>
      </c>
      <c r="D56">
        <v>1166</v>
      </c>
      <c r="E56" t="s">
        <v>1013</v>
      </c>
      <c r="F56">
        <v>147</v>
      </c>
      <c r="G56" t="s">
        <v>1014</v>
      </c>
      <c r="H56" t="s">
        <v>1526</v>
      </c>
      <c r="I56" t="s">
        <v>1015</v>
      </c>
      <c r="J56" t="s">
        <v>1016</v>
      </c>
      <c r="K56" t="s">
        <v>1017</v>
      </c>
      <c r="L56" t="s">
        <v>1018</v>
      </c>
      <c r="M56" t="s">
        <v>1019</v>
      </c>
      <c r="N56" t="s">
        <v>550</v>
      </c>
      <c r="O56" t="s">
        <v>519</v>
      </c>
      <c r="P56" t="s">
        <v>1527</v>
      </c>
      <c r="Q56" t="s">
        <v>516</v>
      </c>
      <c r="R56" t="s">
        <v>519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1</v>
      </c>
      <c r="AC56">
        <v>0</v>
      </c>
      <c r="AD56">
        <v>1</v>
      </c>
      <c r="AE56">
        <v>6</v>
      </c>
      <c r="AF56">
        <v>0</v>
      </c>
      <c r="AG56">
        <v>0</v>
      </c>
      <c r="AH56">
        <v>8</v>
      </c>
      <c r="AI56">
        <v>4</v>
      </c>
      <c r="AJ56">
        <v>0</v>
      </c>
      <c r="AK56">
        <v>0</v>
      </c>
      <c r="AL56">
        <v>2</v>
      </c>
      <c r="AM56">
        <v>2</v>
      </c>
      <c r="AN56">
        <v>0</v>
      </c>
      <c r="AO56">
        <v>0</v>
      </c>
      <c r="AP56">
        <v>0</v>
      </c>
      <c r="AQ56">
        <v>0</v>
      </c>
      <c r="AR56">
        <v>1</v>
      </c>
      <c r="AS56">
        <v>4</v>
      </c>
      <c r="AT56">
        <v>1</v>
      </c>
      <c r="AU56">
        <v>1</v>
      </c>
      <c r="AV56" t="s">
        <v>1374</v>
      </c>
      <c r="AW56">
        <v>2</v>
      </c>
      <c r="AX56" t="s">
        <v>1375</v>
      </c>
      <c r="BG56">
        <v>1</v>
      </c>
      <c r="BH56">
        <v>1.5</v>
      </c>
      <c r="BI56">
        <v>2</v>
      </c>
      <c r="BJ56">
        <v>2</v>
      </c>
      <c r="BK56" t="s">
        <v>1374</v>
      </c>
      <c r="BN56">
        <v>1</v>
      </c>
      <c r="BO56">
        <v>1</v>
      </c>
      <c r="BP56" t="s">
        <v>1375</v>
      </c>
      <c r="BT56" t="s">
        <v>519</v>
      </c>
      <c r="BU56" t="s">
        <v>517</v>
      </c>
      <c r="BV56" t="s">
        <v>519</v>
      </c>
      <c r="BW56">
        <v>2</v>
      </c>
      <c r="BX56">
        <v>7</v>
      </c>
      <c r="BY56">
        <v>0</v>
      </c>
      <c r="BZ56">
        <v>47</v>
      </c>
      <c r="CA56">
        <v>0</v>
      </c>
      <c r="CB56" t="s">
        <v>720</v>
      </c>
      <c r="CC56">
        <v>2</v>
      </c>
      <c r="CD56" s="2"/>
      <c r="CE56" s="2"/>
      <c r="CF56" s="2">
        <v>0.69791666666666663</v>
      </c>
      <c r="CG56" s="2">
        <v>0.36458333333333331</v>
      </c>
      <c r="CH56" s="2"/>
      <c r="CI56" s="2"/>
      <c r="CK56" t="s">
        <v>522</v>
      </c>
      <c r="CL56">
        <v>3</v>
      </c>
      <c r="CM56" s="2"/>
      <c r="CN56" s="2"/>
      <c r="CO56" s="2">
        <v>0.35416666666666669</v>
      </c>
      <c r="CP56" s="2">
        <v>0.70833333333333337</v>
      </c>
      <c r="CQ56" s="2"/>
      <c r="CR56" s="2"/>
      <c r="CT56">
        <v>1341</v>
      </c>
      <c r="CU56">
        <v>4</v>
      </c>
      <c r="CV56">
        <v>3843</v>
      </c>
      <c r="CW56" t="s">
        <v>517</v>
      </c>
      <c r="CX56" t="s">
        <v>517</v>
      </c>
      <c r="CY56" t="s">
        <v>517</v>
      </c>
      <c r="CZ56" t="s">
        <v>519</v>
      </c>
      <c r="DA56" t="s">
        <v>519</v>
      </c>
      <c r="DB56" t="s">
        <v>517</v>
      </c>
      <c r="DC56">
        <v>0</v>
      </c>
      <c r="DD56">
        <v>1943</v>
      </c>
      <c r="DE56">
        <v>0</v>
      </c>
      <c r="DF56">
        <v>7127</v>
      </c>
      <c r="DG56">
        <v>16197</v>
      </c>
      <c r="DH56">
        <v>147</v>
      </c>
      <c r="DI56">
        <v>3246</v>
      </c>
      <c r="DJ56">
        <v>122</v>
      </c>
      <c r="DK56">
        <v>7096.5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26</v>
      </c>
      <c r="DR56">
        <v>0</v>
      </c>
      <c r="DS56">
        <v>3332</v>
      </c>
      <c r="DT56">
        <v>0</v>
      </c>
      <c r="DU56">
        <v>91</v>
      </c>
      <c r="DV56">
        <v>0</v>
      </c>
      <c r="DW56">
        <v>100</v>
      </c>
      <c r="DX56">
        <v>36815</v>
      </c>
      <c r="DY56">
        <v>0</v>
      </c>
      <c r="DZ56">
        <v>116</v>
      </c>
      <c r="EA56">
        <v>0</v>
      </c>
      <c r="EB56">
        <v>28</v>
      </c>
      <c r="EC56">
        <v>0</v>
      </c>
      <c r="ED56">
        <v>31</v>
      </c>
      <c r="EE56">
        <v>2200</v>
      </c>
      <c r="EF56">
        <v>39015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8</v>
      </c>
      <c r="EN56">
        <v>0</v>
      </c>
      <c r="EO56">
        <v>1</v>
      </c>
      <c r="EP56">
        <v>10</v>
      </c>
      <c r="EQ56">
        <v>0</v>
      </c>
      <c r="ER56">
        <v>0</v>
      </c>
      <c r="ES56">
        <v>0</v>
      </c>
      <c r="ET56">
        <v>2</v>
      </c>
      <c r="EU56">
        <v>4</v>
      </c>
      <c r="EV56">
        <v>0</v>
      </c>
      <c r="EW56">
        <v>0</v>
      </c>
      <c r="EX56">
        <v>0</v>
      </c>
      <c r="EY56">
        <v>199097.3</v>
      </c>
      <c r="EZ56">
        <v>0.42433030375508252</v>
      </c>
      <c r="FA56">
        <v>3.9682950649764805</v>
      </c>
      <c r="FB56">
        <v>1474</v>
      </c>
      <c r="FC56">
        <v>502</v>
      </c>
      <c r="FD56">
        <v>499</v>
      </c>
      <c r="FE56">
        <v>1572</v>
      </c>
      <c r="FF56">
        <v>318834</v>
      </c>
      <c r="FG56">
        <v>0.23</v>
      </c>
      <c r="FH56">
        <v>699013</v>
      </c>
      <c r="FI56">
        <v>1.1399999999999999</v>
      </c>
      <c r="FJ56">
        <v>888593</v>
      </c>
      <c r="FK56">
        <v>0.28999999999999998</v>
      </c>
      <c r="FL56">
        <v>4</v>
      </c>
      <c r="FM56">
        <v>1</v>
      </c>
      <c r="FN56">
        <v>1</v>
      </c>
      <c r="FO56" t="s">
        <v>517</v>
      </c>
      <c r="FP56" t="s">
        <v>517</v>
      </c>
      <c r="FQ56" t="s">
        <v>519</v>
      </c>
      <c r="FR56" t="s">
        <v>519</v>
      </c>
      <c r="FS56" t="s">
        <v>1379</v>
      </c>
      <c r="FT56">
        <v>83</v>
      </c>
      <c r="FU56">
        <v>238</v>
      </c>
      <c r="FV56">
        <v>75</v>
      </c>
      <c r="FW56">
        <v>219</v>
      </c>
      <c r="FX56">
        <v>513</v>
      </c>
      <c r="FY56" t="s">
        <v>1528</v>
      </c>
      <c r="FZ56">
        <v>48</v>
      </c>
      <c r="GA56">
        <v>97</v>
      </c>
      <c r="GB56" t="s">
        <v>519</v>
      </c>
      <c r="GC56" t="s">
        <v>519</v>
      </c>
      <c r="GD56" t="s">
        <v>519</v>
      </c>
      <c r="GE56" t="s">
        <v>519</v>
      </c>
      <c r="GF56" t="s">
        <v>519</v>
      </c>
      <c r="GG56" t="s">
        <v>519</v>
      </c>
      <c r="GH56">
        <v>24</v>
      </c>
      <c r="GI56">
        <v>0</v>
      </c>
      <c r="GJ56" t="s">
        <v>519</v>
      </c>
      <c r="GK56">
        <v>48</v>
      </c>
      <c r="GL56" t="s">
        <v>519</v>
      </c>
      <c r="GM56">
        <v>0</v>
      </c>
      <c r="GN56">
        <v>3</v>
      </c>
      <c r="GO56" t="s">
        <v>519</v>
      </c>
      <c r="GP56" t="s">
        <v>519</v>
      </c>
      <c r="GQ56">
        <v>4</v>
      </c>
      <c r="GR56">
        <v>4</v>
      </c>
      <c r="GS56" t="s">
        <v>524</v>
      </c>
      <c r="GT56">
        <v>39</v>
      </c>
      <c r="GU56" t="s">
        <v>524</v>
      </c>
      <c r="GV56">
        <v>9</v>
      </c>
      <c r="GW56">
        <v>5</v>
      </c>
      <c r="GX56">
        <v>5</v>
      </c>
      <c r="GY56">
        <v>3</v>
      </c>
      <c r="GZ56" t="s">
        <v>519</v>
      </c>
      <c r="HA56" t="s">
        <v>519</v>
      </c>
      <c r="HB56" t="s">
        <v>519</v>
      </c>
      <c r="HC56">
        <v>8786</v>
      </c>
      <c r="HD56">
        <v>8786</v>
      </c>
      <c r="HE56">
        <v>166</v>
      </c>
      <c r="HF56">
        <v>1272</v>
      </c>
      <c r="HG56">
        <v>7980</v>
      </c>
      <c r="HH56">
        <v>8114</v>
      </c>
      <c r="HI56">
        <v>3</v>
      </c>
      <c r="HJ56">
        <v>3</v>
      </c>
      <c r="HK56">
        <v>3</v>
      </c>
      <c r="HL56">
        <v>168</v>
      </c>
      <c r="HM56" t="s">
        <v>519</v>
      </c>
      <c r="HN56">
        <v>11</v>
      </c>
      <c r="HO56">
        <v>11</v>
      </c>
      <c r="HP56" t="s">
        <v>519</v>
      </c>
      <c r="HQ56" t="s">
        <v>519</v>
      </c>
      <c r="HR56" t="s">
        <v>519</v>
      </c>
      <c r="HS56" t="s">
        <v>519</v>
      </c>
      <c r="HT56" t="s">
        <v>519</v>
      </c>
      <c r="HU56" t="s">
        <v>519</v>
      </c>
      <c r="HV56" t="s">
        <v>519</v>
      </c>
      <c r="HW56" t="s">
        <v>519</v>
      </c>
      <c r="HX56">
        <v>28</v>
      </c>
      <c r="HY56" t="s">
        <v>519</v>
      </c>
      <c r="HZ56" t="s">
        <v>519</v>
      </c>
      <c r="IA56" t="s">
        <v>519</v>
      </c>
      <c r="IB56" t="s">
        <v>519</v>
      </c>
      <c r="IC56" t="s">
        <v>1020</v>
      </c>
      <c r="ID56" t="s">
        <v>1021</v>
      </c>
      <c r="IE56" s="94" t="s">
        <v>1465</v>
      </c>
      <c r="IF56" s="94" t="s">
        <v>1529</v>
      </c>
      <c r="IG56" t="s">
        <v>517</v>
      </c>
      <c r="IH56" t="s">
        <v>517</v>
      </c>
      <c r="II56" t="s">
        <v>517</v>
      </c>
      <c r="IJ56" t="s">
        <v>519</v>
      </c>
      <c r="IK56" t="s">
        <v>519</v>
      </c>
      <c r="IL56" t="s">
        <v>556</v>
      </c>
      <c r="IM56">
        <v>6</v>
      </c>
      <c r="IR56" t="s">
        <v>528</v>
      </c>
    </row>
    <row r="57" spans="1:252">
      <c r="A57">
        <v>54</v>
      </c>
      <c r="B57" t="s">
        <v>1022</v>
      </c>
      <c r="C57" t="s">
        <v>1023</v>
      </c>
      <c r="D57">
        <v>1130</v>
      </c>
      <c r="E57" t="s">
        <v>1024</v>
      </c>
      <c r="F57">
        <v>455</v>
      </c>
      <c r="G57" t="s">
        <v>1026</v>
      </c>
      <c r="H57" t="s">
        <v>1025</v>
      </c>
      <c r="I57" t="s">
        <v>1027</v>
      </c>
      <c r="J57" t="s">
        <v>512</v>
      </c>
      <c r="K57" t="s">
        <v>1028</v>
      </c>
      <c r="L57" t="s">
        <v>1029</v>
      </c>
      <c r="M57" t="s">
        <v>1030</v>
      </c>
      <c r="N57" t="s">
        <v>550</v>
      </c>
      <c r="O57" t="s">
        <v>517</v>
      </c>
      <c r="V57">
        <v>1</v>
      </c>
      <c r="W57">
        <v>0</v>
      </c>
      <c r="X57">
        <v>1</v>
      </c>
      <c r="Y57">
        <v>1</v>
      </c>
      <c r="Z57">
        <v>2</v>
      </c>
      <c r="AA57">
        <v>3</v>
      </c>
      <c r="AB57">
        <v>0</v>
      </c>
      <c r="AC57">
        <v>1</v>
      </c>
      <c r="AD57">
        <v>1</v>
      </c>
      <c r="AE57">
        <v>10</v>
      </c>
      <c r="AF57">
        <v>0</v>
      </c>
      <c r="AG57">
        <v>0</v>
      </c>
      <c r="AH57">
        <v>12</v>
      </c>
      <c r="AI57">
        <v>8</v>
      </c>
      <c r="AJ57">
        <v>0</v>
      </c>
      <c r="AK57">
        <v>0</v>
      </c>
      <c r="AL57">
        <v>1.75</v>
      </c>
      <c r="AM57">
        <v>1.75</v>
      </c>
      <c r="AN57">
        <v>1</v>
      </c>
      <c r="AO57">
        <v>0</v>
      </c>
      <c r="AP57">
        <v>1</v>
      </c>
      <c r="AQ57">
        <v>2</v>
      </c>
      <c r="AR57">
        <v>1</v>
      </c>
      <c r="AS57">
        <v>1</v>
      </c>
      <c r="AT57">
        <v>16</v>
      </c>
      <c r="AU57">
        <v>16</v>
      </c>
      <c r="AV57" t="s">
        <v>1374</v>
      </c>
      <c r="AW57">
        <v>16</v>
      </c>
      <c r="AX57" t="s">
        <v>1374</v>
      </c>
      <c r="BG57">
        <v>2</v>
      </c>
      <c r="BH57">
        <v>2</v>
      </c>
      <c r="BI57">
        <v>8</v>
      </c>
      <c r="BJ57">
        <v>8</v>
      </c>
      <c r="BK57" t="s">
        <v>1374</v>
      </c>
      <c r="BL57">
        <v>2</v>
      </c>
      <c r="BM57" t="s">
        <v>1375</v>
      </c>
      <c r="BN57">
        <v>28</v>
      </c>
      <c r="BO57">
        <v>98</v>
      </c>
      <c r="BP57" t="s">
        <v>1375</v>
      </c>
      <c r="BT57" t="s">
        <v>517</v>
      </c>
      <c r="BU57" t="s">
        <v>517</v>
      </c>
      <c r="BV57" t="s">
        <v>517</v>
      </c>
      <c r="BW57">
        <v>5</v>
      </c>
      <c r="BX57">
        <v>10</v>
      </c>
      <c r="BY57">
        <v>0</v>
      </c>
      <c r="BZ57">
        <v>0</v>
      </c>
      <c r="CA57">
        <v>0</v>
      </c>
      <c r="CB57" t="s">
        <v>720</v>
      </c>
      <c r="CC57">
        <v>1</v>
      </c>
      <c r="CD57" s="2"/>
      <c r="CE57" s="2"/>
      <c r="CF57" s="2">
        <v>0.66666666666666663</v>
      </c>
      <c r="CG57" s="2">
        <v>0.375</v>
      </c>
      <c r="CH57" s="2"/>
      <c r="CI57" s="2"/>
      <c r="CJ57" t="s">
        <v>521</v>
      </c>
      <c r="CK57" t="s">
        <v>522</v>
      </c>
      <c r="CL57">
        <v>1</v>
      </c>
      <c r="CM57" s="2"/>
      <c r="CN57" s="2"/>
      <c r="CO57" s="2">
        <v>0.35416666666666669</v>
      </c>
      <c r="CP57" s="2">
        <v>0.71875</v>
      </c>
      <c r="CQ57" s="2"/>
      <c r="CR57" s="2"/>
      <c r="CT57">
        <v>3009</v>
      </c>
      <c r="CU57">
        <v>3009</v>
      </c>
      <c r="CV57">
        <v>3559</v>
      </c>
      <c r="CW57" t="s">
        <v>517</v>
      </c>
      <c r="CX57" t="s">
        <v>517</v>
      </c>
      <c r="CY57" t="s">
        <v>517</v>
      </c>
      <c r="CZ57" t="s">
        <v>517</v>
      </c>
      <c r="DA57" t="s">
        <v>519</v>
      </c>
      <c r="DB57" t="s">
        <v>517</v>
      </c>
      <c r="DC57">
        <v>2013</v>
      </c>
      <c r="DD57">
        <v>471</v>
      </c>
      <c r="DE57">
        <v>6063</v>
      </c>
      <c r="DF57">
        <v>535</v>
      </c>
      <c r="DG57">
        <v>15680</v>
      </c>
      <c r="DH57">
        <v>1815</v>
      </c>
      <c r="DI57">
        <v>2814</v>
      </c>
      <c r="DJ57">
        <v>513</v>
      </c>
      <c r="DK57">
        <v>9366.75</v>
      </c>
      <c r="DL57">
        <v>0</v>
      </c>
      <c r="DM57">
        <v>0</v>
      </c>
      <c r="DN57">
        <v>0</v>
      </c>
      <c r="DO57">
        <v>77</v>
      </c>
      <c r="DP57">
        <v>2</v>
      </c>
      <c r="DQ57">
        <v>119</v>
      </c>
      <c r="DR57">
        <v>170</v>
      </c>
      <c r="DS57">
        <v>2454</v>
      </c>
      <c r="DT57">
        <v>0</v>
      </c>
      <c r="DU57">
        <v>21</v>
      </c>
      <c r="DV57">
        <v>1</v>
      </c>
      <c r="DW57">
        <v>0</v>
      </c>
      <c r="DX57">
        <v>27334</v>
      </c>
      <c r="DY57">
        <v>61</v>
      </c>
      <c r="DZ57">
        <v>9</v>
      </c>
      <c r="EA57">
        <v>1</v>
      </c>
      <c r="EB57">
        <v>0</v>
      </c>
      <c r="EC57">
        <v>0</v>
      </c>
      <c r="ED57">
        <v>0</v>
      </c>
      <c r="EE57">
        <v>715</v>
      </c>
      <c r="EF57">
        <v>28049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2</v>
      </c>
      <c r="EW57">
        <v>7</v>
      </c>
      <c r="EX57">
        <v>16</v>
      </c>
      <c r="EY57">
        <v>97773</v>
      </c>
      <c r="EZ57">
        <v>0.57955389184506867</v>
      </c>
      <c r="FA57">
        <v>2.0165202326444747</v>
      </c>
      <c r="FB57">
        <v>1980</v>
      </c>
      <c r="FC57">
        <v>609</v>
      </c>
      <c r="FD57">
        <v>708</v>
      </c>
      <c r="FE57">
        <v>1706</v>
      </c>
      <c r="FF57">
        <v>1091759</v>
      </c>
      <c r="FG57">
        <v>0.9</v>
      </c>
      <c r="FH57">
        <v>817927</v>
      </c>
      <c r="FI57">
        <v>1.06</v>
      </c>
      <c r="FJ57">
        <v>919889</v>
      </c>
      <c r="FK57">
        <v>0.5</v>
      </c>
      <c r="FL57" t="s">
        <v>1031</v>
      </c>
      <c r="FM57" t="s">
        <v>1031</v>
      </c>
      <c r="FN57">
        <v>1</v>
      </c>
      <c r="FO57" t="s">
        <v>517</v>
      </c>
      <c r="FP57" t="s">
        <v>517</v>
      </c>
      <c r="FQ57" t="s">
        <v>904</v>
      </c>
      <c r="FR57" t="s">
        <v>517</v>
      </c>
      <c r="FS57" t="s">
        <v>1379</v>
      </c>
      <c r="FT57">
        <v>175</v>
      </c>
      <c r="FU57">
        <v>326</v>
      </c>
      <c r="FV57">
        <v>114</v>
      </c>
      <c r="FW57">
        <v>184</v>
      </c>
      <c r="FX57">
        <v>482</v>
      </c>
      <c r="FY57" t="s">
        <v>1530</v>
      </c>
      <c r="FZ57">
        <v>24</v>
      </c>
      <c r="GA57">
        <v>229</v>
      </c>
      <c r="GB57" t="s">
        <v>519</v>
      </c>
      <c r="GC57" t="s">
        <v>519</v>
      </c>
      <c r="GD57" t="s">
        <v>519</v>
      </c>
      <c r="GE57" t="s">
        <v>519</v>
      </c>
      <c r="GF57" t="s">
        <v>519</v>
      </c>
      <c r="GG57">
        <v>3</v>
      </c>
      <c r="GH57" t="s">
        <v>519</v>
      </c>
      <c r="GI57">
        <v>1</v>
      </c>
      <c r="GJ57" t="s">
        <v>519</v>
      </c>
      <c r="GK57">
        <v>17</v>
      </c>
      <c r="GL57">
        <v>134</v>
      </c>
      <c r="GM57">
        <v>3</v>
      </c>
      <c r="GN57">
        <v>4</v>
      </c>
      <c r="GO57" t="s">
        <v>1032</v>
      </c>
      <c r="GP57">
        <v>0</v>
      </c>
      <c r="GQ57" t="s">
        <v>1033</v>
      </c>
      <c r="GR57">
        <v>14</v>
      </c>
      <c r="GS57" t="s">
        <v>1034</v>
      </c>
      <c r="GT57">
        <v>20</v>
      </c>
      <c r="GU57" t="s">
        <v>1034</v>
      </c>
      <c r="GV57">
        <v>10</v>
      </c>
      <c r="GW57">
        <v>5</v>
      </c>
      <c r="GX57" t="s">
        <v>1035</v>
      </c>
      <c r="GY57">
        <v>3</v>
      </c>
      <c r="GZ57">
        <v>0</v>
      </c>
      <c r="HA57">
        <v>0</v>
      </c>
      <c r="HB57">
        <v>0</v>
      </c>
      <c r="HC57">
        <v>17381</v>
      </c>
      <c r="HD57">
        <v>17381</v>
      </c>
      <c r="HE57">
        <v>0</v>
      </c>
      <c r="HF57">
        <v>17339</v>
      </c>
      <c r="HG57">
        <v>17339</v>
      </c>
      <c r="HH57">
        <v>8072</v>
      </c>
      <c r="HI57">
        <v>5</v>
      </c>
      <c r="HJ57">
        <v>5</v>
      </c>
      <c r="HK57">
        <v>4</v>
      </c>
      <c r="HL57">
        <v>144</v>
      </c>
      <c r="HM57">
        <v>29</v>
      </c>
      <c r="HN57">
        <v>205</v>
      </c>
      <c r="HO57">
        <v>136</v>
      </c>
      <c r="HP57">
        <v>19</v>
      </c>
      <c r="HQ57">
        <v>95</v>
      </c>
      <c r="HR57">
        <v>1153</v>
      </c>
      <c r="HS57">
        <v>22</v>
      </c>
      <c r="HT57">
        <v>21</v>
      </c>
      <c r="HU57">
        <v>47</v>
      </c>
      <c r="HV57">
        <v>0</v>
      </c>
      <c r="HW57" t="s">
        <v>519</v>
      </c>
      <c r="HX57">
        <v>58</v>
      </c>
      <c r="HY57" t="s">
        <v>519</v>
      </c>
      <c r="HZ57" t="s">
        <v>519</v>
      </c>
      <c r="IA57" t="s">
        <v>519</v>
      </c>
      <c r="IB57" t="s">
        <v>519</v>
      </c>
      <c r="IC57" t="s">
        <v>1036</v>
      </c>
      <c r="ID57" t="s">
        <v>1037</v>
      </c>
      <c r="IE57" s="94">
        <v>35490</v>
      </c>
      <c r="IF57" s="94" t="s">
        <v>1038</v>
      </c>
      <c r="IG57" t="s">
        <v>517</v>
      </c>
      <c r="IH57" t="s">
        <v>517</v>
      </c>
      <c r="II57" t="s">
        <v>517</v>
      </c>
      <c r="IJ57" t="s">
        <v>517</v>
      </c>
      <c r="IK57" t="s">
        <v>519</v>
      </c>
      <c r="IL57" t="s">
        <v>589</v>
      </c>
      <c r="IM57">
        <v>6</v>
      </c>
      <c r="IR57" t="s">
        <v>590</v>
      </c>
    </row>
    <row r="58" spans="1:252">
      <c r="A58">
        <v>55</v>
      </c>
      <c r="B58" t="s">
        <v>1022</v>
      </c>
      <c r="C58" t="s">
        <v>1039</v>
      </c>
      <c r="D58">
        <v>608</v>
      </c>
      <c r="E58" t="s">
        <v>545</v>
      </c>
      <c r="F58">
        <v>89</v>
      </c>
      <c r="G58" t="s">
        <v>1041</v>
      </c>
      <c r="H58" t="s">
        <v>1040</v>
      </c>
      <c r="I58" t="s">
        <v>1042</v>
      </c>
      <c r="J58" t="s">
        <v>512</v>
      </c>
      <c r="K58" t="s">
        <v>1531</v>
      </c>
      <c r="L58" t="s">
        <v>1043</v>
      </c>
      <c r="M58" t="s">
        <v>1044</v>
      </c>
      <c r="N58" t="s">
        <v>516</v>
      </c>
      <c r="O58" t="s">
        <v>519</v>
      </c>
      <c r="V58">
        <v>0</v>
      </c>
      <c r="W58">
        <v>1</v>
      </c>
      <c r="X58">
        <v>0</v>
      </c>
      <c r="Y58">
        <v>0</v>
      </c>
      <c r="Z58">
        <v>0</v>
      </c>
      <c r="AA58">
        <v>0</v>
      </c>
      <c r="AB58">
        <v>0</v>
      </c>
      <c r="AC58">
        <v>1</v>
      </c>
      <c r="AD58">
        <v>1</v>
      </c>
      <c r="AE58">
        <v>5</v>
      </c>
      <c r="AF58">
        <v>0</v>
      </c>
      <c r="AG58">
        <v>0</v>
      </c>
      <c r="AH58">
        <v>7</v>
      </c>
      <c r="AI58">
        <v>1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T58">
        <v>1</v>
      </c>
      <c r="AU58">
        <v>1</v>
      </c>
      <c r="AV58" t="s">
        <v>1375</v>
      </c>
      <c r="AW58">
        <v>2</v>
      </c>
      <c r="AX58" t="s">
        <v>1375</v>
      </c>
      <c r="BG58">
        <v>1</v>
      </c>
      <c r="BH58">
        <v>1</v>
      </c>
      <c r="BN58">
        <v>1</v>
      </c>
      <c r="BO58">
        <v>1</v>
      </c>
      <c r="BP58" t="s">
        <v>1375</v>
      </c>
      <c r="BT58" t="s">
        <v>519</v>
      </c>
      <c r="BU58" t="s">
        <v>517</v>
      </c>
      <c r="BV58" t="s">
        <v>519</v>
      </c>
      <c r="BW58">
        <v>0</v>
      </c>
      <c r="BX58">
        <v>0</v>
      </c>
      <c r="BY58">
        <v>0</v>
      </c>
      <c r="BZ58">
        <v>2</v>
      </c>
      <c r="CA58">
        <v>0</v>
      </c>
      <c r="CB58" t="s">
        <v>538</v>
      </c>
      <c r="CC58">
        <v>2</v>
      </c>
      <c r="CD58" s="2">
        <v>0.71875</v>
      </c>
      <c r="CE58" s="2">
        <v>0.35416666666666669</v>
      </c>
      <c r="CF58" s="2"/>
      <c r="CG58" s="2"/>
      <c r="CH58" s="2"/>
      <c r="CI58" s="2"/>
      <c r="CJ58" t="s">
        <v>521</v>
      </c>
      <c r="CK58" t="s">
        <v>540</v>
      </c>
      <c r="CL58">
        <v>2</v>
      </c>
      <c r="CM58" s="2">
        <v>0.35416666666666669</v>
      </c>
      <c r="CN58" s="2">
        <v>0.71875</v>
      </c>
      <c r="CO58" s="2"/>
      <c r="CP58" s="2"/>
      <c r="CQ58" s="2"/>
      <c r="CR58" s="2"/>
      <c r="CS58" t="s">
        <v>1418</v>
      </c>
      <c r="CT58">
        <v>1224</v>
      </c>
      <c r="CU58">
        <v>0</v>
      </c>
      <c r="CV58">
        <v>2225</v>
      </c>
      <c r="CW58" t="s">
        <v>517</v>
      </c>
      <c r="CX58" t="s">
        <v>517</v>
      </c>
      <c r="CY58" t="s">
        <v>517</v>
      </c>
      <c r="CZ58" t="s">
        <v>517</v>
      </c>
      <c r="DA58" t="s">
        <v>517</v>
      </c>
      <c r="DB58" t="s">
        <v>517</v>
      </c>
      <c r="DC58">
        <v>463</v>
      </c>
      <c r="DD58">
        <v>360</v>
      </c>
      <c r="DE58">
        <v>2222</v>
      </c>
      <c r="DF58">
        <v>2996</v>
      </c>
      <c r="DG58">
        <v>11259</v>
      </c>
      <c r="DH58">
        <v>186</v>
      </c>
      <c r="DI58">
        <v>2097</v>
      </c>
      <c r="DJ58">
        <v>358</v>
      </c>
      <c r="DK58">
        <v>5722.5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22</v>
      </c>
      <c r="DR58">
        <v>0</v>
      </c>
      <c r="DS58">
        <v>2224</v>
      </c>
      <c r="DT58">
        <v>0</v>
      </c>
      <c r="DU58">
        <v>50</v>
      </c>
      <c r="DV58">
        <v>0</v>
      </c>
      <c r="DW58">
        <v>20</v>
      </c>
      <c r="DX58">
        <v>23500</v>
      </c>
      <c r="DY58">
        <v>0</v>
      </c>
      <c r="DZ58">
        <v>19</v>
      </c>
      <c r="EA58">
        <v>0</v>
      </c>
      <c r="EB58">
        <v>1</v>
      </c>
      <c r="EC58">
        <v>0</v>
      </c>
      <c r="ED58">
        <v>0</v>
      </c>
      <c r="EE58">
        <v>205</v>
      </c>
      <c r="EF58">
        <v>23705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4</v>
      </c>
      <c r="EO58">
        <v>2</v>
      </c>
      <c r="EP58">
        <v>12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14113</v>
      </c>
      <c r="EZ58">
        <v>0.48372781065088755</v>
      </c>
      <c r="FA58">
        <v>0.39766131304592839</v>
      </c>
      <c r="FB58">
        <v>1300</v>
      </c>
      <c r="FC58">
        <v>401</v>
      </c>
      <c r="FD58">
        <v>450</v>
      </c>
      <c r="FE58">
        <v>1490</v>
      </c>
      <c r="FF58">
        <v>2057206</v>
      </c>
      <c r="FG58">
        <v>2.1</v>
      </c>
      <c r="FH58">
        <v>779694</v>
      </c>
      <c r="FI58">
        <v>1.6</v>
      </c>
      <c r="FJ58">
        <v>1700230</v>
      </c>
      <c r="FK58">
        <v>0.9</v>
      </c>
      <c r="FL58" t="s">
        <v>1532</v>
      </c>
      <c r="FM58">
        <v>3</v>
      </c>
      <c r="FN58">
        <v>1</v>
      </c>
      <c r="FO58" t="s">
        <v>517</v>
      </c>
      <c r="FP58" t="s">
        <v>519</v>
      </c>
      <c r="FQ58" t="s">
        <v>519</v>
      </c>
      <c r="FR58" t="s">
        <v>517</v>
      </c>
      <c r="FS58" t="s">
        <v>1379</v>
      </c>
      <c r="FT58">
        <v>32</v>
      </c>
      <c r="FU58">
        <v>314</v>
      </c>
      <c r="FV58">
        <v>27</v>
      </c>
      <c r="FW58">
        <v>266</v>
      </c>
      <c r="FX58">
        <v>559</v>
      </c>
      <c r="FY58" t="s">
        <v>519</v>
      </c>
      <c r="GA58" t="s">
        <v>519</v>
      </c>
      <c r="GB58" t="s">
        <v>519</v>
      </c>
      <c r="GC58" t="s">
        <v>519</v>
      </c>
      <c r="GD58">
        <v>0</v>
      </c>
      <c r="GE58">
        <v>0</v>
      </c>
      <c r="GF58" t="s">
        <v>519</v>
      </c>
      <c r="GG58" t="s">
        <v>519</v>
      </c>
      <c r="GH58" t="s">
        <v>519</v>
      </c>
      <c r="GI58" t="s">
        <v>519</v>
      </c>
      <c r="GJ58" t="s">
        <v>519</v>
      </c>
      <c r="GK58" t="s">
        <v>519</v>
      </c>
      <c r="GL58" t="s">
        <v>519</v>
      </c>
      <c r="GM58" t="s">
        <v>519</v>
      </c>
      <c r="GN58" t="s">
        <v>519</v>
      </c>
      <c r="GO58">
        <v>5</v>
      </c>
      <c r="GP58">
        <v>0</v>
      </c>
      <c r="GQ58">
        <v>5</v>
      </c>
      <c r="GR58">
        <v>7</v>
      </c>
      <c r="GS58">
        <v>5</v>
      </c>
      <c r="GT58">
        <v>24</v>
      </c>
      <c r="GU58">
        <v>5</v>
      </c>
      <c r="GV58">
        <v>12</v>
      </c>
      <c r="GW58">
        <v>12</v>
      </c>
      <c r="GX58">
        <v>5</v>
      </c>
      <c r="GY58">
        <v>5</v>
      </c>
      <c r="GZ58" t="s">
        <v>1533</v>
      </c>
      <c r="HA58">
        <v>5</v>
      </c>
      <c r="HB58">
        <v>1</v>
      </c>
      <c r="HC58">
        <v>7424</v>
      </c>
      <c r="HD58">
        <v>7424</v>
      </c>
      <c r="HE58">
        <v>199</v>
      </c>
      <c r="HF58">
        <v>182</v>
      </c>
      <c r="HG58">
        <v>12893</v>
      </c>
      <c r="HH58">
        <v>13062</v>
      </c>
      <c r="HI58">
        <v>5</v>
      </c>
      <c r="HJ58">
        <v>2</v>
      </c>
      <c r="HK58">
        <v>3</v>
      </c>
      <c r="HL58" t="s">
        <v>519</v>
      </c>
      <c r="HM58" t="s">
        <v>519</v>
      </c>
      <c r="HN58" t="s">
        <v>519</v>
      </c>
      <c r="HO58" t="s">
        <v>519</v>
      </c>
      <c r="HP58" t="s">
        <v>519</v>
      </c>
      <c r="HQ58" t="s">
        <v>519</v>
      </c>
      <c r="HR58" t="s">
        <v>519</v>
      </c>
      <c r="HS58" t="s">
        <v>519</v>
      </c>
      <c r="HT58" t="s">
        <v>519</v>
      </c>
      <c r="HU58" t="s">
        <v>519</v>
      </c>
      <c r="HV58" t="s">
        <v>519</v>
      </c>
      <c r="HW58" t="s">
        <v>519</v>
      </c>
      <c r="HX58" t="s">
        <v>519</v>
      </c>
      <c r="HY58" t="s">
        <v>519</v>
      </c>
      <c r="HZ58" t="s">
        <v>519</v>
      </c>
      <c r="IA58" t="s">
        <v>519</v>
      </c>
      <c r="IB58" t="s">
        <v>519</v>
      </c>
      <c r="IC58" t="s">
        <v>1045</v>
      </c>
      <c r="ID58" t="s">
        <v>1046</v>
      </c>
      <c r="IE58" s="94">
        <v>32843</v>
      </c>
      <c r="IF58" s="94" t="s">
        <v>1047</v>
      </c>
      <c r="IG58" t="s">
        <v>517</v>
      </c>
      <c r="IH58" t="s">
        <v>517</v>
      </c>
      <c r="II58" t="s">
        <v>517</v>
      </c>
      <c r="IJ58" t="s">
        <v>517</v>
      </c>
      <c r="IK58" t="s">
        <v>519</v>
      </c>
      <c r="IL58" t="s">
        <v>1048</v>
      </c>
      <c r="IM58">
        <v>2</v>
      </c>
      <c r="IR58" t="s">
        <v>528</v>
      </c>
    </row>
    <row r="59" spans="1:252">
      <c r="A59">
        <v>56</v>
      </c>
      <c r="B59" t="s">
        <v>1049</v>
      </c>
      <c r="C59" t="s">
        <v>1050</v>
      </c>
      <c r="D59">
        <v>1167</v>
      </c>
      <c r="E59" t="s">
        <v>545</v>
      </c>
      <c r="F59">
        <v>174</v>
      </c>
      <c r="G59" t="s">
        <v>1052</v>
      </c>
      <c r="H59" t="s">
        <v>1051</v>
      </c>
      <c r="I59" t="s">
        <v>1053</v>
      </c>
      <c r="J59" t="s">
        <v>1534</v>
      </c>
      <c r="K59" t="s">
        <v>1054</v>
      </c>
      <c r="L59" t="s">
        <v>1055</v>
      </c>
      <c r="M59" t="s">
        <v>1056</v>
      </c>
      <c r="N59" t="s">
        <v>550</v>
      </c>
      <c r="O59" t="s">
        <v>519</v>
      </c>
      <c r="V59">
        <v>1</v>
      </c>
      <c r="W59">
        <v>0</v>
      </c>
      <c r="X59">
        <v>0</v>
      </c>
      <c r="Y59">
        <v>1</v>
      </c>
      <c r="Z59">
        <v>0</v>
      </c>
      <c r="AA59">
        <v>2</v>
      </c>
      <c r="AB59">
        <v>0</v>
      </c>
      <c r="AC59">
        <v>0</v>
      </c>
      <c r="AD59">
        <v>1</v>
      </c>
      <c r="AE59">
        <v>4</v>
      </c>
      <c r="AF59">
        <v>0</v>
      </c>
      <c r="AG59">
        <v>0</v>
      </c>
      <c r="AH59">
        <v>5</v>
      </c>
      <c r="AI59">
        <v>5</v>
      </c>
      <c r="AJ59">
        <v>0</v>
      </c>
      <c r="AK59">
        <v>0</v>
      </c>
      <c r="AL59">
        <v>1</v>
      </c>
      <c r="AM59">
        <v>1</v>
      </c>
      <c r="AN59">
        <v>0</v>
      </c>
      <c r="AO59">
        <v>0</v>
      </c>
      <c r="AP59">
        <v>0</v>
      </c>
      <c r="AQ59">
        <v>1</v>
      </c>
      <c r="AR59">
        <v>2</v>
      </c>
      <c r="AS59">
        <v>3</v>
      </c>
      <c r="AT59">
        <v>1</v>
      </c>
      <c r="AU59">
        <v>3</v>
      </c>
      <c r="AV59" t="s">
        <v>1374</v>
      </c>
      <c r="AW59">
        <v>3</v>
      </c>
      <c r="AX59" t="s">
        <v>1378</v>
      </c>
      <c r="BG59">
        <v>1</v>
      </c>
      <c r="BH59">
        <v>2</v>
      </c>
      <c r="BI59">
        <v>1</v>
      </c>
      <c r="BJ59">
        <v>2</v>
      </c>
      <c r="BK59" t="s">
        <v>1374</v>
      </c>
      <c r="BL59">
        <v>2</v>
      </c>
      <c r="BM59" t="s">
        <v>1378</v>
      </c>
      <c r="BN59">
        <v>1</v>
      </c>
      <c r="BO59">
        <v>1</v>
      </c>
      <c r="BP59" t="s">
        <v>1375</v>
      </c>
      <c r="BQ59">
        <v>1</v>
      </c>
      <c r="BR59">
        <v>1</v>
      </c>
      <c r="BS59" t="s">
        <v>1374</v>
      </c>
      <c r="BT59" t="s">
        <v>517</v>
      </c>
      <c r="BU59" t="s">
        <v>517</v>
      </c>
      <c r="BV59" t="s">
        <v>517</v>
      </c>
      <c r="BW59">
        <v>2</v>
      </c>
      <c r="BX59">
        <v>5</v>
      </c>
      <c r="BY59">
        <v>0</v>
      </c>
      <c r="BZ59">
        <v>60</v>
      </c>
      <c r="CA59">
        <v>0</v>
      </c>
      <c r="CB59" t="s">
        <v>538</v>
      </c>
      <c r="CC59">
        <v>3</v>
      </c>
      <c r="CD59" s="2">
        <v>0.70833333333333337</v>
      </c>
      <c r="CE59" s="2">
        <v>0.36805555555555558</v>
      </c>
      <c r="CF59" s="2"/>
      <c r="CG59" s="2"/>
      <c r="CH59" s="2"/>
      <c r="CI59" s="2"/>
      <c r="CJ59" t="s">
        <v>521</v>
      </c>
      <c r="CK59" t="s">
        <v>540</v>
      </c>
      <c r="CL59">
        <v>3</v>
      </c>
      <c r="CM59" s="2">
        <v>0.36805555555555558</v>
      </c>
      <c r="CN59" s="2">
        <v>0.70833333333333337</v>
      </c>
      <c r="CO59" s="2"/>
      <c r="CP59" s="2"/>
      <c r="CQ59" s="2"/>
      <c r="CR59" s="2"/>
      <c r="CS59" t="s">
        <v>1376</v>
      </c>
      <c r="CT59">
        <v>1070</v>
      </c>
      <c r="CU59">
        <v>1348</v>
      </c>
      <c r="CV59">
        <v>3274</v>
      </c>
      <c r="CW59" t="s">
        <v>517</v>
      </c>
      <c r="CX59" t="s">
        <v>517</v>
      </c>
      <c r="CY59" t="s">
        <v>517</v>
      </c>
      <c r="CZ59" t="s">
        <v>519</v>
      </c>
      <c r="DA59" t="s">
        <v>519</v>
      </c>
      <c r="DB59" t="s">
        <v>517</v>
      </c>
      <c r="DC59">
        <v>158</v>
      </c>
      <c r="DD59">
        <v>38</v>
      </c>
      <c r="DE59">
        <v>8163</v>
      </c>
      <c r="DF59">
        <v>923</v>
      </c>
      <c r="DG59">
        <v>18368</v>
      </c>
      <c r="DH59">
        <v>79</v>
      </c>
      <c r="DI59">
        <v>4794</v>
      </c>
      <c r="DJ59">
        <v>521</v>
      </c>
      <c r="DK59">
        <v>11620.75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15</v>
      </c>
      <c r="DR59">
        <v>19</v>
      </c>
      <c r="DS59">
        <v>3190</v>
      </c>
      <c r="DT59">
        <v>0</v>
      </c>
      <c r="DU59">
        <v>30</v>
      </c>
      <c r="DV59">
        <v>0</v>
      </c>
      <c r="DW59">
        <v>2</v>
      </c>
      <c r="DX59">
        <v>32655</v>
      </c>
      <c r="DY59">
        <v>0</v>
      </c>
      <c r="DZ59">
        <v>4</v>
      </c>
      <c r="EA59">
        <v>0</v>
      </c>
      <c r="EB59">
        <v>0</v>
      </c>
      <c r="EC59">
        <v>0</v>
      </c>
      <c r="ED59">
        <v>0</v>
      </c>
      <c r="EE59">
        <v>40</v>
      </c>
      <c r="EF59">
        <v>32695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13</v>
      </c>
      <c r="EO59">
        <v>0</v>
      </c>
      <c r="EP59">
        <v>26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81361</v>
      </c>
      <c r="EZ59">
        <v>0.61681263269639064</v>
      </c>
      <c r="FA59">
        <v>1.4395081387119604</v>
      </c>
      <c r="FB59">
        <v>1827</v>
      </c>
      <c r="FC59">
        <v>645</v>
      </c>
      <c r="FD59">
        <v>686</v>
      </c>
      <c r="FE59">
        <v>1984</v>
      </c>
      <c r="FF59">
        <v>314006</v>
      </c>
      <c r="FG59">
        <v>0.22</v>
      </c>
      <c r="FH59">
        <v>1636143</v>
      </c>
      <c r="FI59">
        <v>1.64</v>
      </c>
      <c r="FJ59">
        <v>1020133</v>
      </c>
      <c r="FK59">
        <v>0.42</v>
      </c>
      <c r="FL59">
        <v>1</v>
      </c>
      <c r="FM59">
        <v>2</v>
      </c>
      <c r="FN59">
        <v>1</v>
      </c>
      <c r="FO59" t="s">
        <v>517</v>
      </c>
      <c r="FP59" t="s">
        <v>519</v>
      </c>
      <c r="FQ59" t="s">
        <v>519</v>
      </c>
      <c r="FR59" t="s">
        <v>517</v>
      </c>
      <c r="FS59" t="s">
        <v>1379</v>
      </c>
      <c r="FT59">
        <v>26</v>
      </c>
      <c r="FU59">
        <v>217</v>
      </c>
      <c r="FV59">
        <v>22</v>
      </c>
      <c r="FW59">
        <v>212</v>
      </c>
      <c r="FX59">
        <v>446</v>
      </c>
      <c r="FY59" t="s">
        <v>519</v>
      </c>
      <c r="GA59" t="s">
        <v>519</v>
      </c>
      <c r="GB59">
        <v>10</v>
      </c>
      <c r="GC59" t="s">
        <v>519</v>
      </c>
      <c r="GD59" t="s">
        <v>519</v>
      </c>
      <c r="GE59" t="s">
        <v>519</v>
      </c>
      <c r="GF59" t="s">
        <v>519</v>
      </c>
      <c r="GG59" t="s">
        <v>519</v>
      </c>
      <c r="GH59" t="s">
        <v>519</v>
      </c>
      <c r="GI59">
        <v>1</v>
      </c>
      <c r="GJ59" t="s">
        <v>519</v>
      </c>
      <c r="GK59">
        <v>18</v>
      </c>
      <c r="GL59" t="s">
        <v>519</v>
      </c>
      <c r="GM59">
        <v>1</v>
      </c>
      <c r="GN59">
        <v>3</v>
      </c>
      <c r="GO59" t="s">
        <v>523</v>
      </c>
      <c r="GP59">
        <v>0</v>
      </c>
      <c r="GQ59" t="s">
        <v>523</v>
      </c>
      <c r="GR59">
        <v>9</v>
      </c>
      <c r="GS59" t="s">
        <v>524</v>
      </c>
      <c r="GT59">
        <v>13</v>
      </c>
      <c r="GU59" t="s">
        <v>524</v>
      </c>
      <c r="GV59">
        <v>5</v>
      </c>
      <c r="GW59">
        <v>3</v>
      </c>
      <c r="GX59" t="s">
        <v>523</v>
      </c>
      <c r="GY59">
        <v>0</v>
      </c>
      <c r="GZ59" t="s">
        <v>519</v>
      </c>
      <c r="HA59" t="s">
        <v>519</v>
      </c>
      <c r="HB59">
        <v>0</v>
      </c>
      <c r="HC59">
        <v>8523</v>
      </c>
      <c r="HD59">
        <v>8523</v>
      </c>
      <c r="HE59">
        <v>1903</v>
      </c>
      <c r="HF59">
        <v>1903</v>
      </c>
      <c r="HG59">
        <v>7070</v>
      </c>
      <c r="HH59">
        <v>9076</v>
      </c>
      <c r="HI59">
        <v>10</v>
      </c>
      <c r="HJ59">
        <v>13</v>
      </c>
      <c r="HK59">
        <v>15</v>
      </c>
      <c r="HL59">
        <v>28</v>
      </c>
      <c r="HM59">
        <v>17</v>
      </c>
      <c r="HN59" t="s">
        <v>519</v>
      </c>
      <c r="HO59" t="s">
        <v>519</v>
      </c>
      <c r="HP59" t="s">
        <v>519</v>
      </c>
      <c r="HQ59" t="s">
        <v>519</v>
      </c>
      <c r="HR59" t="s">
        <v>519</v>
      </c>
      <c r="HS59" t="s">
        <v>519</v>
      </c>
      <c r="HT59" t="s">
        <v>519</v>
      </c>
      <c r="HU59" t="s">
        <v>519</v>
      </c>
      <c r="HV59" t="s">
        <v>519</v>
      </c>
      <c r="HW59" t="s">
        <v>519</v>
      </c>
      <c r="HX59" t="s">
        <v>519</v>
      </c>
      <c r="HY59" t="s">
        <v>519</v>
      </c>
      <c r="HZ59" t="s">
        <v>519</v>
      </c>
      <c r="IA59" t="s">
        <v>519</v>
      </c>
      <c r="IB59" t="s">
        <v>519</v>
      </c>
      <c r="IC59" t="s">
        <v>668</v>
      </c>
      <c r="ID59" t="s">
        <v>620</v>
      </c>
      <c r="IE59" s="94">
        <v>35765</v>
      </c>
      <c r="IF59" s="94">
        <v>41153</v>
      </c>
      <c r="IG59" t="s">
        <v>517</v>
      </c>
      <c r="IH59" t="s">
        <v>517</v>
      </c>
      <c r="II59" t="s">
        <v>517</v>
      </c>
      <c r="IJ59" t="s">
        <v>517</v>
      </c>
      <c r="IK59" t="s">
        <v>517</v>
      </c>
      <c r="IL59" t="s">
        <v>556</v>
      </c>
      <c r="IM59">
        <v>7</v>
      </c>
      <c r="IR59" t="s">
        <v>528</v>
      </c>
    </row>
    <row r="60" spans="1:252">
      <c r="A60">
        <v>57</v>
      </c>
      <c r="B60" t="s">
        <v>1058</v>
      </c>
      <c r="C60" t="s">
        <v>1059</v>
      </c>
      <c r="D60">
        <v>805</v>
      </c>
      <c r="E60" t="s">
        <v>1024</v>
      </c>
      <c r="F60">
        <v>90</v>
      </c>
      <c r="G60" t="s">
        <v>1535</v>
      </c>
      <c r="H60" t="s">
        <v>1536</v>
      </c>
      <c r="I60" t="s">
        <v>1060</v>
      </c>
      <c r="J60" t="s">
        <v>512</v>
      </c>
      <c r="K60" t="s">
        <v>1061</v>
      </c>
      <c r="L60" t="s">
        <v>1062</v>
      </c>
      <c r="M60" t="s">
        <v>1063</v>
      </c>
      <c r="N60" t="s">
        <v>550</v>
      </c>
      <c r="O60" t="s">
        <v>519</v>
      </c>
      <c r="P60" t="s">
        <v>1537</v>
      </c>
      <c r="Q60" t="s">
        <v>518</v>
      </c>
      <c r="R60" t="s">
        <v>517</v>
      </c>
      <c r="V60">
        <v>1</v>
      </c>
      <c r="W60">
        <v>0</v>
      </c>
      <c r="X60">
        <v>0</v>
      </c>
      <c r="Y60">
        <v>1</v>
      </c>
      <c r="Z60">
        <v>0</v>
      </c>
      <c r="AA60">
        <v>1</v>
      </c>
      <c r="AB60">
        <v>0</v>
      </c>
      <c r="AC60">
        <v>0</v>
      </c>
      <c r="AD60">
        <v>3</v>
      </c>
      <c r="AE60">
        <v>3</v>
      </c>
      <c r="AF60">
        <v>0</v>
      </c>
      <c r="AG60">
        <v>0</v>
      </c>
      <c r="AH60">
        <v>6</v>
      </c>
      <c r="AI60">
        <v>2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4</v>
      </c>
      <c r="AS60">
        <v>260</v>
      </c>
      <c r="AT60">
        <v>16</v>
      </c>
      <c r="AU60">
        <v>48</v>
      </c>
      <c r="AV60" t="s">
        <v>1374</v>
      </c>
      <c r="AW60">
        <v>48</v>
      </c>
      <c r="AX60" t="s">
        <v>1375</v>
      </c>
      <c r="BT60" t="s">
        <v>517</v>
      </c>
      <c r="BU60" t="s">
        <v>517</v>
      </c>
      <c r="BV60" t="s">
        <v>519</v>
      </c>
      <c r="BW60">
        <v>10</v>
      </c>
      <c r="BX60">
        <v>5</v>
      </c>
      <c r="BY60">
        <v>0</v>
      </c>
      <c r="BZ60">
        <v>15</v>
      </c>
      <c r="CA60">
        <v>0</v>
      </c>
      <c r="CB60" t="s">
        <v>520</v>
      </c>
      <c r="CC60">
        <v>1</v>
      </c>
      <c r="CD60" s="2"/>
      <c r="CE60" s="2"/>
      <c r="CF60" s="2">
        <v>0.70833333333333337</v>
      </c>
      <c r="CG60" s="2">
        <v>0.33333333333333331</v>
      </c>
      <c r="CH60" s="2"/>
      <c r="CI60" s="2"/>
      <c r="CJ60" t="s">
        <v>521</v>
      </c>
      <c r="CK60" t="s">
        <v>540</v>
      </c>
      <c r="CL60">
        <v>1</v>
      </c>
      <c r="CM60" s="2">
        <v>0.33333333333333331</v>
      </c>
      <c r="CN60" s="2">
        <v>0.70833333333333337</v>
      </c>
      <c r="CO60" s="2"/>
      <c r="CP60" s="2"/>
      <c r="CQ60" s="2"/>
      <c r="CR60" s="2"/>
      <c r="CS60" t="s">
        <v>1376</v>
      </c>
      <c r="CT60">
        <v>1606</v>
      </c>
      <c r="CU60">
        <v>1083</v>
      </c>
      <c r="CV60">
        <v>0</v>
      </c>
      <c r="CW60" t="s">
        <v>517</v>
      </c>
      <c r="CX60" t="s">
        <v>517</v>
      </c>
      <c r="CY60" t="s">
        <v>517</v>
      </c>
      <c r="CZ60" t="s">
        <v>517</v>
      </c>
      <c r="DA60" t="s">
        <v>519</v>
      </c>
      <c r="DB60" t="s">
        <v>517</v>
      </c>
      <c r="DC60">
        <v>36</v>
      </c>
      <c r="DD60">
        <v>2</v>
      </c>
      <c r="DE60">
        <v>2921</v>
      </c>
      <c r="DF60">
        <v>769</v>
      </c>
      <c r="DG60">
        <v>7418</v>
      </c>
      <c r="DH60">
        <v>16</v>
      </c>
      <c r="DI60">
        <v>485</v>
      </c>
      <c r="DJ60">
        <v>313</v>
      </c>
      <c r="DK60">
        <v>2159.75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17</v>
      </c>
      <c r="DR60">
        <v>0</v>
      </c>
      <c r="DS60">
        <v>1028</v>
      </c>
      <c r="DT60">
        <v>0</v>
      </c>
      <c r="DU60">
        <v>15</v>
      </c>
      <c r="DV60">
        <v>0</v>
      </c>
      <c r="DW60">
        <v>9</v>
      </c>
      <c r="DX60">
        <v>10770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10770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3367</v>
      </c>
      <c r="EZ60">
        <v>0.27345530514054189</v>
      </c>
      <c r="FA60">
        <v>0.14210348611462817</v>
      </c>
      <c r="FB60">
        <v>1003</v>
      </c>
      <c r="FC60">
        <v>146</v>
      </c>
      <c r="FD60">
        <v>130</v>
      </c>
      <c r="FE60">
        <v>1056</v>
      </c>
      <c r="FF60">
        <v>138242</v>
      </c>
      <c r="FG60">
        <v>0.215</v>
      </c>
      <c r="FH60">
        <v>52242</v>
      </c>
      <c r="FI60">
        <v>0.27600000000000002</v>
      </c>
      <c r="FJ60">
        <v>154854</v>
      </c>
      <c r="FK60">
        <v>0.37</v>
      </c>
      <c r="FL60">
        <v>4</v>
      </c>
      <c r="FM60">
        <v>1</v>
      </c>
      <c r="FN60">
        <v>1</v>
      </c>
      <c r="FO60" t="s">
        <v>517</v>
      </c>
      <c r="FP60" t="s">
        <v>517</v>
      </c>
      <c r="FQ60" t="s">
        <v>1064</v>
      </c>
      <c r="FR60" t="s">
        <v>517</v>
      </c>
      <c r="FS60" t="s">
        <v>1379</v>
      </c>
      <c r="FT60">
        <v>134</v>
      </c>
      <c r="FU60">
        <v>264</v>
      </c>
      <c r="FV60">
        <v>40</v>
      </c>
      <c r="FW60">
        <v>220</v>
      </c>
      <c r="FX60">
        <v>480</v>
      </c>
      <c r="FY60" t="s">
        <v>1064</v>
      </c>
      <c r="FZ60">
        <v>281</v>
      </c>
      <c r="GA60">
        <v>17</v>
      </c>
      <c r="GB60">
        <v>0</v>
      </c>
      <c r="GC60">
        <v>252</v>
      </c>
      <c r="GD60">
        <v>56</v>
      </c>
      <c r="GE60">
        <v>39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1</v>
      </c>
      <c r="GP60">
        <v>0</v>
      </c>
      <c r="GQ60">
        <v>1</v>
      </c>
      <c r="GR60">
        <v>0</v>
      </c>
      <c r="GS60" t="s">
        <v>519</v>
      </c>
      <c r="GT60">
        <v>0</v>
      </c>
      <c r="GU60" t="s">
        <v>519</v>
      </c>
      <c r="GV60">
        <v>0</v>
      </c>
      <c r="GW60">
        <v>0</v>
      </c>
      <c r="GX60" t="s">
        <v>519</v>
      </c>
      <c r="GY60">
        <v>0</v>
      </c>
      <c r="GZ60" t="s">
        <v>519</v>
      </c>
      <c r="HA60" t="s">
        <v>519</v>
      </c>
      <c r="HB60">
        <v>0</v>
      </c>
      <c r="HC60">
        <v>13151</v>
      </c>
      <c r="HD60">
        <v>13151</v>
      </c>
      <c r="HE60">
        <v>123</v>
      </c>
      <c r="HF60">
        <v>146</v>
      </c>
      <c r="HG60">
        <v>9044</v>
      </c>
      <c r="HH60">
        <v>5112</v>
      </c>
      <c r="HI60">
        <v>1</v>
      </c>
      <c r="HJ60">
        <v>1</v>
      </c>
      <c r="HK60">
        <v>4</v>
      </c>
      <c r="HL60">
        <v>28</v>
      </c>
      <c r="HM60">
        <v>3</v>
      </c>
      <c r="HN60">
        <v>20</v>
      </c>
      <c r="HO60">
        <v>22</v>
      </c>
      <c r="HP60">
        <v>0</v>
      </c>
      <c r="HQ60">
        <v>0</v>
      </c>
      <c r="HR60">
        <v>0</v>
      </c>
      <c r="HS60">
        <v>0</v>
      </c>
      <c r="HT60">
        <v>0</v>
      </c>
      <c r="HU60">
        <v>0</v>
      </c>
      <c r="HV60">
        <v>0</v>
      </c>
      <c r="HW60">
        <v>0</v>
      </c>
      <c r="HX60">
        <v>0</v>
      </c>
      <c r="HY60">
        <v>0</v>
      </c>
      <c r="HZ60">
        <v>0</v>
      </c>
      <c r="IA60">
        <v>0</v>
      </c>
      <c r="IB60">
        <v>0</v>
      </c>
      <c r="IC60" t="s">
        <v>1065</v>
      </c>
      <c r="ID60" t="s">
        <v>1046</v>
      </c>
      <c r="IE60" s="94">
        <v>38108</v>
      </c>
      <c r="IF60" s="94" t="s">
        <v>1066</v>
      </c>
      <c r="IG60" t="s">
        <v>517</v>
      </c>
      <c r="IH60" t="s">
        <v>517</v>
      </c>
      <c r="II60" t="s">
        <v>517</v>
      </c>
      <c r="IJ60" t="s">
        <v>517</v>
      </c>
      <c r="IK60" t="s">
        <v>519</v>
      </c>
      <c r="IL60" t="s">
        <v>1067</v>
      </c>
      <c r="IM60">
        <v>6</v>
      </c>
      <c r="IR60" t="s">
        <v>528</v>
      </c>
    </row>
    <row r="61" spans="1:252">
      <c r="A61">
        <v>58</v>
      </c>
      <c r="B61" t="s">
        <v>1058</v>
      </c>
      <c r="C61" t="s">
        <v>1068</v>
      </c>
      <c r="D61">
        <v>916</v>
      </c>
      <c r="E61" t="s">
        <v>778</v>
      </c>
      <c r="F61">
        <v>200</v>
      </c>
      <c r="G61" t="s">
        <v>1070</v>
      </c>
      <c r="H61" t="s">
        <v>1069</v>
      </c>
      <c r="I61" t="s">
        <v>1071</v>
      </c>
      <c r="J61" t="s">
        <v>512</v>
      </c>
      <c r="K61" t="s">
        <v>1538</v>
      </c>
      <c r="L61" t="s">
        <v>1072</v>
      </c>
      <c r="M61" t="s">
        <v>1539</v>
      </c>
      <c r="N61" t="s">
        <v>550</v>
      </c>
      <c r="O61" t="s">
        <v>517</v>
      </c>
      <c r="P61" t="s">
        <v>1540</v>
      </c>
      <c r="Q61" t="s">
        <v>516</v>
      </c>
      <c r="R61" t="s">
        <v>517</v>
      </c>
      <c r="V61">
        <v>1</v>
      </c>
      <c r="W61">
        <v>1</v>
      </c>
      <c r="X61">
        <v>0</v>
      </c>
      <c r="Y61">
        <v>0</v>
      </c>
      <c r="Z61">
        <v>0</v>
      </c>
      <c r="AA61">
        <v>2</v>
      </c>
      <c r="AB61">
        <v>0</v>
      </c>
      <c r="AC61">
        <v>0</v>
      </c>
      <c r="AD61">
        <v>2</v>
      </c>
      <c r="AE61">
        <v>6</v>
      </c>
      <c r="AF61">
        <v>0</v>
      </c>
      <c r="AG61">
        <v>0</v>
      </c>
      <c r="AH61">
        <v>8</v>
      </c>
      <c r="AI61">
        <v>4</v>
      </c>
      <c r="AJ61">
        <v>0</v>
      </c>
      <c r="AK61">
        <v>0</v>
      </c>
      <c r="AL61">
        <v>1</v>
      </c>
      <c r="AM61">
        <v>1</v>
      </c>
      <c r="AN61">
        <v>0</v>
      </c>
      <c r="AO61">
        <v>1</v>
      </c>
      <c r="AP61">
        <v>0</v>
      </c>
      <c r="AQ61">
        <v>0</v>
      </c>
      <c r="AR61">
        <v>3</v>
      </c>
      <c r="AS61">
        <v>3</v>
      </c>
      <c r="AT61">
        <v>16</v>
      </c>
      <c r="AU61">
        <v>48</v>
      </c>
      <c r="AV61" t="s">
        <v>1374</v>
      </c>
      <c r="AW61">
        <v>48</v>
      </c>
      <c r="AX61" t="s">
        <v>1374</v>
      </c>
      <c r="BE61">
        <v>400</v>
      </c>
      <c r="BF61" t="s">
        <v>1375</v>
      </c>
      <c r="BG61">
        <v>1</v>
      </c>
      <c r="BH61">
        <v>2.5</v>
      </c>
      <c r="BT61" t="s">
        <v>517</v>
      </c>
      <c r="BU61" t="s">
        <v>517</v>
      </c>
      <c r="BV61" t="s">
        <v>517</v>
      </c>
      <c r="BW61">
        <v>7</v>
      </c>
      <c r="BX61">
        <v>6</v>
      </c>
      <c r="BY61">
        <v>0</v>
      </c>
      <c r="BZ61">
        <v>38</v>
      </c>
      <c r="CA61">
        <v>0</v>
      </c>
      <c r="CB61" t="s">
        <v>538</v>
      </c>
      <c r="CC61">
        <v>2</v>
      </c>
      <c r="CD61" s="2">
        <v>0.72916666666666663</v>
      </c>
      <c r="CE61" s="2">
        <v>0.35416666666666669</v>
      </c>
      <c r="CF61" s="2"/>
      <c r="CG61" s="2"/>
      <c r="CH61" s="2"/>
      <c r="CI61" s="2"/>
      <c r="CJ61" t="s">
        <v>521</v>
      </c>
      <c r="CK61" t="s">
        <v>540</v>
      </c>
      <c r="CL61">
        <v>2</v>
      </c>
      <c r="CM61" s="2">
        <v>0.35416666666666669</v>
      </c>
      <c r="CN61" s="2">
        <v>0.72916666666666663</v>
      </c>
      <c r="CO61" s="2"/>
      <c r="CP61" s="2"/>
      <c r="CQ61" s="2"/>
      <c r="CR61" s="2"/>
      <c r="CT61">
        <v>759</v>
      </c>
      <c r="CU61">
        <v>0</v>
      </c>
      <c r="CV61">
        <v>3006</v>
      </c>
      <c r="CW61" t="s">
        <v>517</v>
      </c>
      <c r="CX61" t="s">
        <v>517</v>
      </c>
      <c r="CY61" t="s">
        <v>517</v>
      </c>
      <c r="CZ61" t="s">
        <v>517</v>
      </c>
      <c r="DA61" t="s">
        <v>517</v>
      </c>
      <c r="DB61" t="s">
        <v>517</v>
      </c>
      <c r="DC61">
        <v>236</v>
      </c>
      <c r="DD61">
        <v>425</v>
      </c>
      <c r="DE61">
        <v>1845</v>
      </c>
      <c r="DF61">
        <v>5661</v>
      </c>
      <c r="DG61">
        <v>15673</v>
      </c>
      <c r="DH61">
        <v>519</v>
      </c>
      <c r="DI61">
        <v>3442</v>
      </c>
      <c r="DJ61">
        <v>552</v>
      </c>
      <c r="DK61">
        <v>9473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75</v>
      </c>
      <c r="DR61">
        <v>0</v>
      </c>
      <c r="DS61">
        <v>1130</v>
      </c>
      <c r="DT61">
        <v>0</v>
      </c>
      <c r="DU61">
        <v>1614</v>
      </c>
      <c r="DV61">
        <v>0</v>
      </c>
      <c r="DW61">
        <v>86</v>
      </c>
      <c r="DX61">
        <v>37605</v>
      </c>
      <c r="DY61">
        <v>0</v>
      </c>
      <c r="DZ61">
        <v>30</v>
      </c>
      <c r="EA61">
        <v>0</v>
      </c>
      <c r="EB61">
        <v>58</v>
      </c>
      <c r="EC61">
        <v>0</v>
      </c>
      <c r="ED61">
        <v>8</v>
      </c>
      <c r="EE61">
        <v>1330</v>
      </c>
      <c r="EF61">
        <v>38935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44</v>
      </c>
      <c r="EP61">
        <v>88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65084</v>
      </c>
      <c r="EZ61">
        <v>0.5906596832522758</v>
      </c>
      <c r="FA61">
        <v>1.3527039946793034</v>
      </c>
      <c r="FB61">
        <v>1475</v>
      </c>
      <c r="FC61">
        <v>421</v>
      </c>
      <c r="FD61">
        <v>554</v>
      </c>
      <c r="FE61">
        <v>1615</v>
      </c>
      <c r="FF61">
        <v>888555</v>
      </c>
      <c r="FG61">
        <v>0.66</v>
      </c>
      <c r="FH61">
        <v>1070950</v>
      </c>
      <c r="FI61">
        <v>1.36</v>
      </c>
      <c r="FJ61">
        <v>1159171</v>
      </c>
      <c r="FK61">
        <v>0.38</v>
      </c>
      <c r="FL61">
        <v>4</v>
      </c>
      <c r="FM61">
        <v>4</v>
      </c>
      <c r="FN61">
        <v>1</v>
      </c>
      <c r="FO61" t="s">
        <v>517</v>
      </c>
      <c r="FP61" t="s">
        <v>519</v>
      </c>
      <c r="FQ61" t="s">
        <v>519</v>
      </c>
      <c r="FR61" t="s">
        <v>517</v>
      </c>
      <c r="FS61" t="s">
        <v>1377</v>
      </c>
      <c r="FT61">
        <v>67</v>
      </c>
      <c r="FU61">
        <v>244</v>
      </c>
      <c r="FV61">
        <v>37</v>
      </c>
      <c r="FW61">
        <v>120</v>
      </c>
      <c r="FX61">
        <v>277</v>
      </c>
      <c r="FY61" t="s">
        <v>519</v>
      </c>
      <c r="GA61" t="s">
        <v>519</v>
      </c>
      <c r="GB61" t="s">
        <v>519</v>
      </c>
      <c r="GC61" t="s">
        <v>519</v>
      </c>
      <c r="GD61" t="s">
        <v>519</v>
      </c>
      <c r="GE61" t="s">
        <v>519</v>
      </c>
      <c r="GF61" t="s">
        <v>519</v>
      </c>
      <c r="GG61" t="s">
        <v>519</v>
      </c>
      <c r="GH61" t="s">
        <v>519</v>
      </c>
      <c r="GI61" t="s">
        <v>519</v>
      </c>
      <c r="GJ61" t="s">
        <v>519</v>
      </c>
      <c r="GK61">
        <v>12</v>
      </c>
      <c r="GL61" t="s">
        <v>519</v>
      </c>
      <c r="GM61">
        <v>1</v>
      </c>
      <c r="GN61">
        <v>2</v>
      </c>
      <c r="GO61" t="s">
        <v>519</v>
      </c>
      <c r="GP61">
        <v>0</v>
      </c>
      <c r="GQ61" t="s">
        <v>1073</v>
      </c>
      <c r="GR61">
        <v>5</v>
      </c>
      <c r="GS61" t="s">
        <v>561</v>
      </c>
      <c r="GT61">
        <v>11</v>
      </c>
      <c r="GU61" t="s">
        <v>959</v>
      </c>
      <c r="GV61">
        <v>1</v>
      </c>
      <c r="GW61">
        <v>1</v>
      </c>
      <c r="GX61" t="s">
        <v>519</v>
      </c>
      <c r="GY61">
        <v>0</v>
      </c>
      <c r="GZ61" t="s">
        <v>519</v>
      </c>
      <c r="HA61" t="s">
        <v>519</v>
      </c>
      <c r="HB61">
        <v>0</v>
      </c>
      <c r="HC61">
        <v>9531</v>
      </c>
      <c r="HD61">
        <v>9531</v>
      </c>
      <c r="HE61">
        <v>290</v>
      </c>
      <c r="HF61">
        <v>284</v>
      </c>
      <c r="HG61">
        <v>7490</v>
      </c>
      <c r="HH61">
        <v>11549</v>
      </c>
      <c r="HI61" t="s">
        <v>519</v>
      </c>
      <c r="HJ61">
        <v>1</v>
      </c>
      <c r="HK61">
        <v>1</v>
      </c>
      <c r="HL61">
        <v>50</v>
      </c>
      <c r="HM61">
        <v>51</v>
      </c>
      <c r="HN61">
        <v>148</v>
      </c>
      <c r="HO61">
        <v>148</v>
      </c>
      <c r="HP61" t="s">
        <v>519</v>
      </c>
      <c r="HQ61">
        <v>24</v>
      </c>
      <c r="HR61" t="s">
        <v>519</v>
      </c>
      <c r="HS61">
        <v>145</v>
      </c>
      <c r="HT61">
        <v>10</v>
      </c>
      <c r="HU61" t="s">
        <v>519</v>
      </c>
      <c r="HV61" t="s">
        <v>519</v>
      </c>
      <c r="HW61" t="s">
        <v>519</v>
      </c>
      <c r="HX61" t="s">
        <v>519</v>
      </c>
      <c r="HY61" t="s">
        <v>519</v>
      </c>
      <c r="HZ61" t="s">
        <v>519</v>
      </c>
      <c r="IA61" t="s">
        <v>519</v>
      </c>
      <c r="IB61" t="s">
        <v>519</v>
      </c>
      <c r="IC61" t="s">
        <v>863</v>
      </c>
      <c r="ID61" t="s">
        <v>1074</v>
      </c>
      <c r="IE61" s="94">
        <v>36739</v>
      </c>
      <c r="IF61" s="94"/>
      <c r="IG61" t="s">
        <v>517</v>
      </c>
      <c r="IH61" t="s">
        <v>519</v>
      </c>
      <c r="II61" t="s">
        <v>519</v>
      </c>
      <c r="IJ61" t="s">
        <v>517</v>
      </c>
      <c r="IK61" t="s">
        <v>517</v>
      </c>
      <c r="IL61" t="s">
        <v>556</v>
      </c>
      <c r="IM61">
        <v>6</v>
      </c>
      <c r="IR61" t="s">
        <v>528</v>
      </c>
    </row>
    <row r="62" spans="1:252">
      <c r="A62">
        <v>59</v>
      </c>
      <c r="B62" t="s">
        <v>1058</v>
      </c>
      <c r="C62" t="s">
        <v>1075</v>
      </c>
      <c r="D62">
        <v>700</v>
      </c>
      <c r="E62" t="s">
        <v>1024</v>
      </c>
      <c r="F62">
        <v>70</v>
      </c>
      <c r="G62" t="s">
        <v>1077</v>
      </c>
      <c r="H62" t="s">
        <v>1076</v>
      </c>
      <c r="I62" t="s">
        <v>1078</v>
      </c>
      <c r="J62" t="s">
        <v>512</v>
      </c>
      <c r="K62" t="s">
        <v>1541</v>
      </c>
      <c r="L62" t="s">
        <v>1079</v>
      </c>
      <c r="M62" t="s">
        <v>1063</v>
      </c>
      <c r="N62" t="s">
        <v>550</v>
      </c>
      <c r="O62" t="s">
        <v>519</v>
      </c>
      <c r="V62">
        <v>0</v>
      </c>
      <c r="W62">
        <v>0</v>
      </c>
      <c r="X62">
        <v>0</v>
      </c>
      <c r="Y62">
        <v>0</v>
      </c>
      <c r="Z62">
        <v>0</v>
      </c>
      <c r="AA62">
        <v>1</v>
      </c>
      <c r="AB62">
        <v>0</v>
      </c>
      <c r="AC62">
        <v>0</v>
      </c>
      <c r="AD62">
        <v>3</v>
      </c>
      <c r="AE62">
        <v>5</v>
      </c>
      <c r="AF62">
        <v>0</v>
      </c>
      <c r="AG62">
        <v>0</v>
      </c>
      <c r="AH62">
        <v>8</v>
      </c>
      <c r="AI62">
        <v>1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2</v>
      </c>
      <c r="AS62">
        <v>2</v>
      </c>
      <c r="AT62">
        <v>15</v>
      </c>
      <c r="AU62">
        <v>30</v>
      </c>
      <c r="AV62" t="s">
        <v>1374</v>
      </c>
      <c r="AW62">
        <v>45</v>
      </c>
      <c r="AX62" t="s">
        <v>1375</v>
      </c>
      <c r="BE62">
        <v>240</v>
      </c>
      <c r="BF62" t="s">
        <v>1375</v>
      </c>
      <c r="BG62">
        <v>2</v>
      </c>
      <c r="BH62">
        <v>2</v>
      </c>
      <c r="BN62">
        <v>1</v>
      </c>
      <c r="BO62">
        <v>1</v>
      </c>
      <c r="BP62" t="s">
        <v>1374</v>
      </c>
      <c r="BT62" t="s">
        <v>517</v>
      </c>
      <c r="BU62" t="s">
        <v>519</v>
      </c>
      <c r="BV62" t="s">
        <v>519</v>
      </c>
      <c r="BW62">
        <v>0</v>
      </c>
      <c r="BX62">
        <v>7</v>
      </c>
      <c r="BY62">
        <v>0</v>
      </c>
      <c r="BZ62">
        <v>15</v>
      </c>
      <c r="CA62">
        <v>0</v>
      </c>
      <c r="CB62" t="s">
        <v>538</v>
      </c>
      <c r="CC62">
        <v>1</v>
      </c>
      <c r="CD62" s="2">
        <v>0.72916666666666663</v>
      </c>
      <c r="CE62" s="2">
        <v>0.35416666666666669</v>
      </c>
      <c r="CF62" s="2"/>
      <c r="CG62" s="2"/>
      <c r="CH62" s="2"/>
      <c r="CI62" s="2"/>
      <c r="CJ62" t="s">
        <v>521</v>
      </c>
      <c r="CK62" t="s">
        <v>540</v>
      </c>
      <c r="CL62">
        <v>1</v>
      </c>
      <c r="CM62" s="2">
        <v>0.35416666666666669</v>
      </c>
      <c r="CN62" s="2">
        <v>0.72916666666666663</v>
      </c>
      <c r="CO62" s="2"/>
      <c r="CP62" s="2"/>
      <c r="CQ62" s="2"/>
      <c r="CR62" s="2"/>
      <c r="CS62" t="s">
        <v>1376</v>
      </c>
      <c r="CT62">
        <v>16350</v>
      </c>
      <c r="CU62">
        <v>13890</v>
      </c>
      <c r="CV62">
        <v>15000</v>
      </c>
      <c r="CW62" t="s">
        <v>517</v>
      </c>
      <c r="CX62" t="s">
        <v>517</v>
      </c>
      <c r="CY62" t="s">
        <v>517</v>
      </c>
      <c r="CZ62" t="s">
        <v>517</v>
      </c>
      <c r="DA62" t="s">
        <v>519</v>
      </c>
      <c r="DB62" t="s">
        <v>517</v>
      </c>
      <c r="DC62">
        <v>825</v>
      </c>
      <c r="DD62">
        <v>136</v>
      </c>
      <c r="DE62">
        <v>4664</v>
      </c>
      <c r="DF62">
        <v>4765</v>
      </c>
      <c r="DG62">
        <v>19819</v>
      </c>
      <c r="DH62">
        <v>416</v>
      </c>
      <c r="DI62">
        <v>5700</v>
      </c>
      <c r="DJ62">
        <v>432</v>
      </c>
      <c r="DK62">
        <v>13436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157</v>
      </c>
      <c r="DR62">
        <v>0</v>
      </c>
      <c r="DS62">
        <v>3258</v>
      </c>
      <c r="DT62">
        <v>0</v>
      </c>
      <c r="DU62">
        <v>179</v>
      </c>
      <c r="DV62">
        <v>0</v>
      </c>
      <c r="DW62">
        <v>115</v>
      </c>
      <c r="DX62">
        <v>38350</v>
      </c>
      <c r="DY62">
        <v>0</v>
      </c>
      <c r="DZ62">
        <v>72</v>
      </c>
      <c r="EA62">
        <v>0</v>
      </c>
      <c r="EB62">
        <v>5</v>
      </c>
      <c r="EC62">
        <v>0</v>
      </c>
      <c r="ED62">
        <v>0</v>
      </c>
      <c r="EE62">
        <v>795</v>
      </c>
      <c r="EF62">
        <v>39145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1</v>
      </c>
      <c r="EM62">
        <v>0</v>
      </c>
      <c r="EN62">
        <v>4</v>
      </c>
      <c r="EO62">
        <v>2</v>
      </c>
      <c r="EP62">
        <v>13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101945</v>
      </c>
      <c r="EZ62">
        <v>0.66567578279825601</v>
      </c>
      <c r="FA62">
        <v>1.683594266085348</v>
      </c>
      <c r="FB62">
        <v>1000</v>
      </c>
      <c r="FC62">
        <v>628</v>
      </c>
      <c r="FD62">
        <v>867</v>
      </c>
      <c r="FE62">
        <v>1000</v>
      </c>
      <c r="FF62">
        <v>1022000</v>
      </c>
      <c r="FG62">
        <v>0.63</v>
      </c>
      <c r="FH62">
        <v>344300</v>
      </c>
      <c r="FI62">
        <v>0.35</v>
      </c>
      <c r="FJ62">
        <v>1081700</v>
      </c>
      <c r="FK62">
        <v>0.39</v>
      </c>
      <c r="FL62">
        <v>3</v>
      </c>
      <c r="FM62">
        <v>1</v>
      </c>
      <c r="FN62">
        <v>1</v>
      </c>
      <c r="FO62" t="s">
        <v>517</v>
      </c>
      <c r="FP62" t="s">
        <v>517</v>
      </c>
      <c r="FQ62" t="s">
        <v>517</v>
      </c>
      <c r="FR62" t="s">
        <v>519</v>
      </c>
      <c r="FS62" t="s">
        <v>1379</v>
      </c>
      <c r="FT62">
        <v>23</v>
      </c>
      <c r="FU62">
        <v>203</v>
      </c>
      <c r="FV62">
        <v>20</v>
      </c>
      <c r="FW62">
        <v>166</v>
      </c>
      <c r="FX62">
        <v>352</v>
      </c>
      <c r="FY62" t="s">
        <v>573</v>
      </c>
      <c r="FZ62">
        <v>0</v>
      </c>
      <c r="GA62">
        <v>80</v>
      </c>
      <c r="GB62">
        <v>12</v>
      </c>
      <c r="GC62">
        <v>0</v>
      </c>
      <c r="GD62">
        <v>0</v>
      </c>
      <c r="GE62">
        <v>9</v>
      </c>
      <c r="GF62" t="s">
        <v>519</v>
      </c>
      <c r="GG62" t="s">
        <v>519</v>
      </c>
      <c r="GH62" t="s">
        <v>519</v>
      </c>
      <c r="GI62" t="s">
        <v>519</v>
      </c>
      <c r="GJ62" t="s">
        <v>519</v>
      </c>
      <c r="GK62">
        <v>37</v>
      </c>
      <c r="GL62" t="s">
        <v>519</v>
      </c>
      <c r="GM62">
        <v>5</v>
      </c>
      <c r="GN62">
        <v>1</v>
      </c>
      <c r="GO62" t="s">
        <v>599</v>
      </c>
      <c r="GP62">
        <v>0</v>
      </c>
      <c r="GQ62" t="s">
        <v>1080</v>
      </c>
      <c r="GR62">
        <v>6</v>
      </c>
      <c r="GS62" t="s">
        <v>561</v>
      </c>
      <c r="GT62">
        <v>23</v>
      </c>
      <c r="GU62" t="s">
        <v>959</v>
      </c>
      <c r="GV62">
        <v>4</v>
      </c>
      <c r="GW62">
        <v>2</v>
      </c>
      <c r="GX62" t="s">
        <v>1081</v>
      </c>
      <c r="GY62">
        <v>4</v>
      </c>
      <c r="GZ62" t="s">
        <v>1082</v>
      </c>
      <c r="HA62" t="s">
        <v>524</v>
      </c>
      <c r="HB62">
        <v>10</v>
      </c>
      <c r="HC62">
        <v>16350</v>
      </c>
      <c r="HD62">
        <v>16350</v>
      </c>
      <c r="HE62">
        <v>21</v>
      </c>
      <c r="HF62">
        <v>14</v>
      </c>
      <c r="HG62">
        <v>13890</v>
      </c>
      <c r="HH62">
        <v>15016</v>
      </c>
      <c r="HI62">
        <v>3</v>
      </c>
      <c r="HJ62">
        <v>3</v>
      </c>
      <c r="HK62">
        <v>11</v>
      </c>
      <c r="HL62">
        <v>0</v>
      </c>
      <c r="HM62">
        <v>10</v>
      </c>
      <c r="HN62">
        <v>118</v>
      </c>
      <c r="HO62">
        <v>119</v>
      </c>
      <c r="HP62" t="s">
        <v>519</v>
      </c>
      <c r="HQ62">
        <v>28</v>
      </c>
      <c r="HR62" t="s">
        <v>519</v>
      </c>
      <c r="HS62" t="s">
        <v>519</v>
      </c>
      <c r="HT62" t="s">
        <v>519</v>
      </c>
      <c r="HU62" t="s">
        <v>519</v>
      </c>
      <c r="HV62" t="s">
        <v>519</v>
      </c>
      <c r="HW62" t="s">
        <v>519</v>
      </c>
      <c r="HX62">
        <v>21</v>
      </c>
      <c r="HY62" t="s">
        <v>519</v>
      </c>
      <c r="HZ62" t="s">
        <v>519</v>
      </c>
      <c r="IA62" t="s">
        <v>519</v>
      </c>
      <c r="IB62" t="s">
        <v>519</v>
      </c>
      <c r="IC62" t="s">
        <v>1065</v>
      </c>
      <c r="ID62" t="s">
        <v>1046</v>
      </c>
      <c r="IE62" s="94">
        <v>39173</v>
      </c>
      <c r="IF62" s="94"/>
      <c r="IG62" t="s">
        <v>517</v>
      </c>
      <c r="IH62" t="s">
        <v>517</v>
      </c>
      <c r="II62" t="s">
        <v>517</v>
      </c>
      <c r="IJ62" t="s">
        <v>517</v>
      </c>
      <c r="IK62" t="s">
        <v>519</v>
      </c>
      <c r="IL62" t="s">
        <v>556</v>
      </c>
      <c r="IM62">
        <v>6</v>
      </c>
      <c r="IR62" t="s">
        <v>528</v>
      </c>
    </row>
    <row r="63" spans="1:252">
      <c r="A63">
        <v>60</v>
      </c>
      <c r="B63" t="s">
        <v>1084</v>
      </c>
      <c r="C63" t="s">
        <v>1085</v>
      </c>
      <c r="D63">
        <v>1033</v>
      </c>
      <c r="E63" t="s">
        <v>1086</v>
      </c>
      <c r="F63">
        <v>215</v>
      </c>
      <c r="G63" t="s">
        <v>1087</v>
      </c>
      <c r="H63" t="s">
        <v>1542</v>
      </c>
      <c r="I63" t="s">
        <v>1088</v>
      </c>
      <c r="K63" t="s">
        <v>1543</v>
      </c>
      <c r="L63" t="s">
        <v>1544</v>
      </c>
      <c r="M63" t="s">
        <v>1089</v>
      </c>
      <c r="N63" t="s">
        <v>516</v>
      </c>
      <c r="O63" t="s">
        <v>519</v>
      </c>
      <c r="V63">
        <v>0</v>
      </c>
      <c r="W63">
        <v>1</v>
      </c>
      <c r="X63">
        <v>1</v>
      </c>
      <c r="Y63">
        <v>0</v>
      </c>
      <c r="Z63">
        <v>0</v>
      </c>
      <c r="AA63">
        <v>1</v>
      </c>
      <c r="AB63">
        <v>0</v>
      </c>
      <c r="AC63">
        <v>1</v>
      </c>
      <c r="AD63">
        <v>3</v>
      </c>
      <c r="AE63">
        <v>3</v>
      </c>
      <c r="AF63">
        <v>0</v>
      </c>
      <c r="AG63">
        <v>0</v>
      </c>
      <c r="AH63">
        <v>7</v>
      </c>
      <c r="AI63">
        <v>3</v>
      </c>
      <c r="AJ63">
        <v>0</v>
      </c>
      <c r="AK63">
        <v>0</v>
      </c>
      <c r="AL63">
        <v>0.75</v>
      </c>
      <c r="AM63">
        <v>0.75</v>
      </c>
      <c r="AN63">
        <v>1</v>
      </c>
      <c r="AO63">
        <v>0</v>
      </c>
      <c r="AP63">
        <v>0</v>
      </c>
      <c r="AQ63">
        <v>1</v>
      </c>
      <c r="AR63">
        <v>1</v>
      </c>
      <c r="AS63">
        <v>1</v>
      </c>
      <c r="AT63">
        <v>18</v>
      </c>
      <c r="AU63">
        <v>2</v>
      </c>
      <c r="AV63" t="s">
        <v>1374</v>
      </c>
      <c r="AW63">
        <v>27</v>
      </c>
      <c r="AX63" t="s">
        <v>1374</v>
      </c>
      <c r="BA63" t="s">
        <v>1374</v>
      </c>
      <c r="BD63" t="s">
        <v>1374</v>
      </c>
      <c r="BE63">
        <v>939.5</v>
      </c>
      <c r="BF63" t="s">
        <v>1375</v>
      </c>
      <c r="BG63">
        <v>1</v>
      </c>
      <c r="BH63">
        <v>2</v>
      </c>
      <c r="BI63">
        <v>12</v>
      </c>
      <c r="BJ63">
        <v>18</v>
      </c>
      <c r="BK63" t="s">
        <v>1374</v>
      </c>
      <c r="BL63">
        <v>16.5</v>
      </c>
      <c r="BM63" t="s">
        <v>1375</v>
      </c>
      <c r="BN63">
        <v>2</v>
      </c>
      <c r="BO63">
        <v>1</v>
      </c>
      <c r="BP63" t="s">
        <v>1378</v>
      </c>
      <c r="BS63" t="s">
        <v>618</v>
      </c>
      <c r="BT63" t="s">
        <v>517</v>
      </c>
      <c r="BU63" t="s">
        <v>517</v>
      </c>
      <c r="BV63" t="s">
        <v>519</v>
      </c>
      <c r="BW63">
        <v>2</v>
      </c>
      <c r="BX63">
        <v>6</v>
      </c>
      <c r="BY63">
        <v>0</v>
      </c>
      <c r="BZ63">
        <v>30</v>
      </c>
      <c r="CA63">
        <v>0</v>
      </c>
      <c r="CB63" t="s">
        <v>720</v>
      </c>
      <c r="CC63">
        <v>3</v>
      </c>
      <c r="CD63" s="2">
        <v>0.6875</v>
      </c>
      <c r="CE63" s="2">
        <v>0.35416666666666669</v>
      </c>
      <c r="CF63" s="2"/>
      <c r="CG63" s="2"/>
      <c r="CH63" s="2"/>
      <c r="CI63" s="2"/>
      <c r="CJ63" t="s">
        <v>521</v>
      </c>
      <c r="CK63" t="s">
        <v>540</v>
      </c>
      <c r="CL63">
        <v>4</v>
      </c>
      <c r="CM63" s="2">
        <v>0.35416666666666669</v>
      </c>
      <c r="CN63" s="2">
        <v>0.70833333333333337</v>
      </c>
      <c r="CO63" s="2"/>
      <c r="CP63" s="2"/>
      <c r="CQ63" s="2"/>
      <c r="CR63" s="2"/>
      <c r="CS63" t="s">
        <v>1376</v>
      </c>
      <c r="CT63">
        <v>2247</v>
      </c>
      <c r="CU63">
        <v>0</v>
      </c>
      <c r="CV63">
        <v>3491</v>
      </c>
      <c r="CW63" t="s">
        <v>517</v>
      </c>
      <c r="CX63" t="s">
        <v>517</v>
      </c>
      <c r="CY63" t="s">
        <v>517</v>
      </c>
      <c r="CZ63" t="s">
        <v>517</v>
      </c>
      <c r="DA63" t="s">
        <v>519</v>
      </c>
      <c r="DB63" t="s">
        <v>517</v>
      </c>
      <c r="DC63">
        <v>0</v>
      </c>
      <c r="DD63">
        <v>0</v>
      </c>
      <c r="DE63">
        <v>5022</v>
      </c>
      <c r="DF63">
        <v>2476</v>
      </c>
      <c r="DG63">
        <v>14996</v>
      </c>
      <c r="DH63">
        <v>0</v>
      </c>
      <c r="DI63">
        <v>3392</v>
      </c>
      <c r="DJ63">
        <v>435</v>
      </c>
      <c r="DK63">
        <v>8415.25</v>
      </c>
      <c r="DL63">
        <v>0</v>
      </c>
      <c r="DM63">
        <v>0</v>
      </c>
      <c r="DN63">
        <v>0</v>
      </c>
      <c r="DO63">
        <v>0</v>
      </c>
      <c r="DP63">
        <v>70</v>
      </c>
      <c r="DQ63">
        <v>110</v>
      </c>
      <c r="DR63">
        <v>670</v>
      </c>
      <c r="DS63">
        <v>569</v>
      </c>
      <c r="DT63">
        <v>60</v>
      </c>
      <c r="DU63">
        <v>305</v>
      </c>
      <c r="DV63">
        <v>113</v>
      </c>
      <c r="DW63">
        <v>479</v>
      </c>
      <c r="DX63">
        <v>30605</v>
      </c>
      <c r="DY63">
        <v>89</v>
      </c>
      <c r="DZ63">
        <v>2</v>
      </c>
      <c r="EA63">
        <v>7</v>
      </c>
      <c r="EB63">
        <v>0</v>
      </c>
      <c r="EC63">
        <v>1</v>
      </c>
      <c r="ED63">
        <v>0</v>
      </c>
      <c r="EE63">
        <v>1035</v>
      </c>
      <c r="EF63">
        <v>31640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114</v>
      </c>
      <c r="EO63">
        <v>8</v>
      </c>
      <c r="EP63">
        <v>244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38360</v>
      </c>
      <c r="EZ63">
        <v>0.51459976762673521</v>
      </c>
      <c r="FA63">
        <v>0.78191565258158535</v>
      </c>
      <c r="FB63">
        <v>1417</v>
      </c>
      <c r="FC63">
        <v>481</v>
      </c>
      <c r="FD63">
        <v>528</v>
      </c>
      <c r="FE63">
        <v>1539</v>
      </c>
      <c r="FF63">
        <v>198744</v>
      </c>
      <c r="FG63">
        <v>0.16</v>
      </c>
      <c r="FH63">
        <v>208968</v>
      </c>
      <c r="FI63">
        <v>0.3</v>
      </c>
      <c r="FK63">
        <v>0</v>
      </c>
      <c r="FL63">
        <v>1</v>
      </c>
      <c r="FM63">
        <v>3</v>
      </c>
      <c r="FN63">
        <v>1</v>
      </c>
      <c r="FO63" t="s">
        <v>517</v>
      </c>
      <c r="FP63" t="s">
        <v>517</v>
      </c>
      <c r="FQ63" t="s">
        <v>1064</v>
      </c>
      <c r="FR63" t="s">
        <v>519</v>
      </c>
      <c r="FS63" t="s">
        <v>1379</v>
      </c>
      <c r="FT63">
        <v>79</v>
      </c>
      <c r="FU63">
        <v>555</v>
      </c>
      <c r="FV63">
        <v>61</v>
      </c>
      <c r="FW63">
        <v>526</v>
      </c>
      <c r="FX63">
        <v>1113</v>
      </c>
      <c r="FY63" t="s">
        <v>1545</v>
      </c>
      <c r="FZ63">
        <v>555</v>
      </c>
      <c r="GA63" t="s">
        <v>519</v>
      </c>
      <c r="GB63" t="s">
        <v>519</v>
      </c>
      <c r="GC63">
        <v>48</v>
      </c>
      <c r="GD63">
        <v>0</v>
      </c>
      <c r="GE63">
        <v>0</v>
      </c>
      <c r="GF63" t="s">
        <v>519</v>
      </c>
      <c r="GG63" t="s">
        <v>519</v>
      </c>
      <c r="GH63" t="s">
        <v>519</v>
      </c>
      <c r="GI63" t="s">
        <v>519</v>
      </c>
      <c r="GJ63" t="s">
        <v>519</v>
      </c>
      <c r="GK63">
        <v>14</v>
      </c>
      <c r="GL63" t="s">
        <v>519</v>
      </c>
      <c r="GM63">
        <v>5</v>
      </c>
      <c r="GN63" t="s">
        <v>519</v>
      </c>
      <c r="GO63" t="s">
        <v>519</v>
      </c>
      <c r="GP63">
        <v>0</v>
      </c>
      <c r="GQ63" t="s">
        <v>519</v>
      </c>
      <c r="GR63">
        <v>0</v>
      </c>
      <c r="GS63" t="s">
        <v>524</v>
      </c>
      <c r="GT63">
        <v>14</v>
      </c>
      <c r="GU63" t="s">
        <v>519</v>
      </c>
      <c r="GV63" t="s">
        <v>519</v>
      </c>
      <c r="GW63">
        <v>0</v>
      </c>
      <c r="GX63" t="s">
        <v>519</v>
      </c>
      <c r="GY63">
        <v>0</v>
      </c>
      <c r="GZ63" t="s">
        <v>1090</v>
      </c>
      <c r="HA63" t="s">
        <v>524</v>
      </c>
      <c r="HB63">
        <v>10</v>
      </c>
      <c r="HC63">
        <v>10844</v>
      </c>
      <c r="HD63">
        <v>10844</v>
      </c>
      <c r="HE63">
        <v>693</v>
      </c>
      <c r="HF63">
        <v>1995</v>
      </c>
      <c r="HG63">
        <v>8026</v>
      </c>
      <c r="HH63">
        <v>7205</v>
      </c>
      <c r="HI63">
        <v>1</v>
      </c>
      <c r="HJ63">
        <v>2</v>
      </c>
      <c r="HK63">
        <v>3</v>
      </c>
      <c r="HL63">
        <v>1575</v>
      </c>
      <c r="HM63">
        <v>1078</v>
      </c>
      <c r="HN63" t="s">
        <v>519</v>
      </c>
      <c r="HO63" t="s">
        <v>519</v>
      </c>
      <c r="HP63" t="s">
        <v>519</v>
      </c>
      <c r="HQ63" t="s">
        <v>519</v>
      </c>
      <c r="HR63" t="s">
        <v>519</v>
      </c>
      <c r="HS63" t="s">
        <v>519</v>
      </c>
      <c r="HT63" t="s">
        <v>519</v>
      </c>
      <c r="HU63" t="s">
        <v>519</v>
      </c>
      <c r="HV63" t="s">
        <v>519</v>
      </c>
      <c r="HW63" t="s">
        <v>519</v>
      </c>
      <c r="HX63" t="s">
        <v>519</v>
      </c>
      <c r="HY63" t="s">
        <v>519</v>
      </c>
      <c r="HZ63" t="s">
        <v>519</v>
      </c>
      <c r="IA63" t="s">
        <v>519</v>
      </c>
      <c r="IB63" t="s">
        <v>519</v>
      </c>
      <c r="IC63" t="s">
        <v>1091</v>
      </c>
      <c r="ID63" t="s">
        <v>526</v>
      </c>
      <c r="IE63" s="94">
        <v>30773</v>
      </c>
      <c r="IF63" s="94" t="s">
        <v>575</v>
      </c>
      <c r="IG63" t="s">
        <v>517</v>
      </c>
      <c r="IH63" t="s">
        <v>517</v>
      </c>
      <c r="II63" t="s">
        <v>519</v>
      </c>
      <c r="IJ63" t="s">
        <v>517</v>
      </c>
      <c r="IK63" t="s">
        <v>517</v>
      </c>
      <c r="IL63" t="s">
        <v>556</v>
      </c>
      <c r="IM63">
        <v>10</v>
      </c>
      <c r="IR63" t="s">
        <v>528</v>
      </c>
    </row>
    <row r="64" spans="1:252">
      <c r="A64">
        <v>61</v>
      </c>
      <c r="B64" t="s">
        <v>1092</v>
      </c>
      <c r="C64" t="s">
        <v>1093</v>
      </c>
      <c r="D64">
        <v>1153</v>
      </c>
      <c r="E64" t="s">
        <v>1094</v>
      </c>
      <c r="G64" t="s">
        <v>1095</v>
      </c>
      <c r="H64" t="s">
        <v>1546</v>
      </c>
      <c r="I64" t="s">
        <v>1096</v>
      </c>
      <c r="J64">
        <v>3552</v>
      </c>
      <c r="K64" t="s">
        <v>1097</v>
      </c>
      <c r="L64" t="s">
        <v>1098</v>
      </c>
      <c r="M64" t="s">
        <v>1099</v>
      </c>
      <c r="N64" t="s">
        <v>550</v>
      </c>
      <c r="O64" t="s">
        <v>519</v>
      </c>
      <c r="V64">
        <v>1</v>
      </c>
      <c r="W64">
        <v>1</v>
      </c>
      <c r="X64">
        <v>0</v>
      </c>
      <c r="Y64">
        <v>0</v>
      </c>
      <c r="Z64">
        <v>0</v>
      </c>
      <c r="AA64">
        <v>1</v>
      </c>
      <c r="AB64">
        <v>0</v>
      </c>
      <c r="AC64">
        <v>1</v>
      </c>
      <c r="AD64">
        <v>2</v>
      </c>
      <c r="AE64">
        <v>5</v>
      </c>
      <c r="AF64">
        <v>0</v>
      </c>
      <c r="AG64">
        <v>0</v>
      </c>
      <c r="AH64">
        <v>8</v>
      </c>
      <c r="AI64">
        <v>2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3</v>
      </c>
      <c r="AS64">
        <v>45</v>
      </c>
      <c r="AT64">
        <v>13</v>
      </c>
      <c r="AU64">
        <v>20</v>
      </c>
      <c r="AV64" t="s">
        <v>1374</v>
      </c>
      <c r="AW64">
        <v>20</v>
      </c>
      <c r="AX64" t="s">
        <v>1378</v>
      </c>
      <c r="BG64">
        <v>3</v>
      </c>
      <c r="BH64">
        <v>2</v>
      </c>
      <c r="BI64">
        <v>4</v>
      </c>
      <c r="BJ64">
        <v>2</v>
      </c>
      <c r="BK64" t="s">
        <v>1378</v>
      </c>
      <c r="BL64">
        <v>2</v>
      </c>
      <c r="BM64" t="s">
        <v>1378</v>
      </c>
      <c r="BN64">
        <v>2</v>
      </c>
      <c r="BO64">
        <v>2</v>
      </c>
      <c r="BP64" t="s">
        <v>1375</v>
      </c>
      <c r="BT64" t="s">
        <v>517</v>
      </c>
      <c r="BU64" t="s">
        <v>517</v>
      </c>
      <c r="BV64" t="s">
        <v>519</v>
      </c>
      <c r="BW64">
        <v>0</v>
      </c>
      <c r="BX64">
        <v>5</v>
      </c>
      <c r="BY64">
        <v>0</v>
      </c>
      <c r="BZ64">
        <v>12</v>
      </c>
      <c r="CA64">
        <v>0</v>
      </c>
      <c r="CB64" t="s">
        <v>520</v>
      </c>
      <c r="CC64">
        <v>3</v>
      </c>
      <c r="CD64" s="2"/>
      <c r="CE64" s="2"/>
      <c r="CF64" s="2">
        <v>0.66666666666666663</v>
      </c>
      <c r="CG64" s="2">
        <v>0.35416666666666669</v>
      </c>
      <c r="CH64" s="2"/>
      <c r="CI64" s="2"/>
      <c r="CJ64" t="s">
        <v>521</v>
      </c>
      <c r="CK64" t="s">
        <v>540</v>
      </c>
      <c r="CL64">
        <v>4</v>
      </c>
      <c r="CM64" s="2">
        <v>0.33333333333333331</v>
      </c>
      <c r="CN64" s="2">
        <v>0.67708333333333337</v>
      </c>
      <c r="CO64" s="2"/>
      <c r="CP64" s="2"/>
      <c r="CQ64" s="2"/>
      <c r="CR64" s="2"/>
      <c r="CT64">
        <v>0</v>
      </c>
      <c r="CU64">
        <v>0</v>
      </c>
      <c r="CV64">
        <v>0</v>
      </c>
      <c r="CW64" t="s">
        <v>517</v>
      </c>
      <c r="CX64" t="s">
        <v>517</v>
      </c>
      <c r="CY64" t="s">
        <v>517</v>
      </c>
      <c r="CZ64" t="s">
        <v>517</v>
      </c>
      <c r="DA64" t="s">
        <v>519</v>
      </c>
      <c r="DB64" t="s">
        <v>517</v>
      </c>
      <c r="DC64">
        <v>39</v>
      </c>
      <c r="DD64">
        <v>19</v>
      </c>
      <c r="DE64">
        <v>7394</v>
      </c>
      <c r="DF64">
        <v>984</v>
      </c>
      <c r="DG64">
        <v>16814</v>
      </c>
      <c r="DH64">
        <v>93</v>
      </c>
      <c r="DI64">
        <v>2672</v>
      </c>
      <c r="DJ64">
        <v>903</v>
      </c>
      <c r="DK64">
        <v>8823.25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18</v>
      </c>
      <c r="DR64">
        <v>0</v>
      </c>
      <c r="DS64">
        <v>2044</v>
      </c>
      <c r="DT64">
        <v>0</v>
      </c>
      <c r="DU64">
        <v>57</v>
      </c>
      <c r="DV64">
        <v>0</v>
      </c>
      <c r="DW64">
        <v>282</v>
      </c>
      <c r="DX64">
        <v>27025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27025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5</v>
      </c>
      <c r="EO64">
        <v>5</v>
      </c>
      <c r="EP64">
        <v>20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99331</v>
      </c>
      <c r="EZ64">
        <v>0.50606538571838255</v>
      </c>
      <c r="FA64">
        <v>1.8990727463913586</v>
      </c>
      <c r="FB64">
        <v>1726</v>
      </c>
      <c r="FC64">
        <v>345</v>
      </c>
      <c r="FD64">
        <v>421</v>
      </c>
      <c r="FE64">
        <v>1813</v>
      </c>
      <c r="FF64">
        <v>1546763</v>
      </c>
      <c r="FG64">
        <v>0.99</v>
      </c>
      <c r="FH64">
        <v>1044907</v>
      </c>
      <c r="FI64">
        <v>1.47</v>
      </c>
      <c r="FJ64">
        <v>2936175</v>
      </c>
      <c r="FK64">
        <v>1.39</v>
      </c>
      <c r="FL64">
        <v>3</v>
      </c>
      <c r="FM64">
        <v>3</v>
      </c>
      <c r="FN64">
        <v>1</v>
      </c>
      <c r="FO64" t="s">
        <v>517</v>
      </c>
      <c r="FP64" t="s">
        <v>519</v>
      </c>
      <c r="FQ64" t="s">
        <v>519</v>
      </c>
      <c r="FR64" t="s">
        <v>517</v>
      </c>
      <c r="FS64" t="s">
        <v>1379</v>
      </c>
      <c r="FT64">
        <v>19</v>
      </c>
      <c r="FU64">
        <v>357</v>
      </c>
      <c r="FV64">
        <v>11</v>
      </c>
      <c r="FW64">
        <v>295</v>
      </c>
      <c r="FX64">
        <v>601</v>
      </c>
      <c r="FY64" t="s">
        <v>519</v>
      </c>
      <c r="GA64">
        <v>32</v>
      </c>
      <c r="GB64" t="s">
        <v>519</v>
      </c>
      <c r="GC64" t="s">
        <v>519</v>
      </c>
      <c r="GD64">
        <v>0</v>
      </c>
      <c r="GE64">
        <v>1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8</v>
      </c>
      <c r="GL64">
        <v>86</v>
      </c>
      <c r="GM64">
        <v>0</v>
      </c>
      <c r="GN64">
        <v>2</v>
      </c>
      <c r="GO64">
        <v>0</v>
      </c>
      <c r="GP64">
        <v>0</v>
      </c>
      <c r="GQ64" t="s">
        <v>524</v>
      </c>
      <c r="GR64">
        <v>3</v>
      </c>
      <c r="GS64" t="s">
        <v>524</v>
      </c>
      <c r="GT64">
        <v>9</v>
      </c>
      <c r="GU64" t="s">
        <v>524</v>
      </c>
      <c r="GV64">
        <v>2</v>
      </c>
      <c r="GW64">
        <v>2</v>
      </c>
      <c r="GX64">
        <v>5</v>
      </c>
      <c r="GY64">
        <v>13</v>
      </c>
      <c r="GZ64" t="s">
        <v>519</v>
      </c>
      <c r="HA64" t="s">
        <v>519</v>
      </c>
      <c r="HB64">
        <v>0</v>
      </c>
      <c r="HC64">
        <v>17696</v>
      </c>
      <c r="HD64">
        <v>17696</v>
      </c>
      <c r="HE64">
        <v>134</v>
      </c>
      <c r="HF64">
        <v>1748</v>
      </c>
      <c r="HG64">
        <v>15324</v>
      </c>
      <c r="HH64">
        <v>12758</v>
      </c>
      <c r="HI64">
        <v>0</v>
      </c>
      <c r="HJ64">
        <v>0</v>
      </c>
      <c r="HK64">
        <v>0</v>
      </c>
      <c r="HL64">
        <v>42</v>
      </c>
      <c r="HM64" t="s">
        <v>519</v>
      </c>
      <c r="HN64" t="s">
        <v>519</v>
      </c>
      <c r="HO64" t="s">
        <v>519</v>
      </c>
      <c r="HP64" t="s">
        <v>519</v>
      </c>
      <c r="HQ64" t="s">
        <v>519</v>
      </c>
      <c r="HR64" t="s">
        <v>519</v>
      </c>
      <c r="HS64" t="s">
        <v>519</v>
      </c>
      <c r="HT64" t="s">
        <v>519</v>
      </c>
      <c r="HU64" t="s">
        <v>519</v>
      </c>
      <c r="HV64" t="s">
        <v>519</v>
      </c>
      <c r="HW64" t="s">
        <v>519</v>
      </c>
      <c r="HX64" t="s">
        <v>519</v>
      </c>
      <c r="HY64" t="s">
        <v>519</v>
      </c>
      <c r="HZ64" t="s">
        <v>519</v>
      </c>
      <c r="IA64" t="s">
        <v>519</v>
      </c>
      <c r="IB64" t="s">
        <v>519</v>
      </c>
      <c r="IC64" t="s">
        <v>1100</v>
      </c>
      <c r="ID64" t="s">
        <v>1101</v>
      </c>
      <c r="IE64" s="94">
        <v>36373</v>
      </c>
      <c r="IF64" s="94">
        <v>40329</v>
      </c>
      <c r="IG64" t="s">
        <v>517</v>
      </c>
      <c r="IH64" t="s">
        <v>517</v>
      </c>
      <c r="II64" t="s">
        <v>519</v>
      </c>
      <c r="IJ64" t="s">
        <v>519</v>
      </c>
      <c r="IK64" t="s">
        <v>519</v>
      </c>
      <c r="IL64" t="s">
        <v>556</v>
      </c>
      <c r="IM64">
        <v>6</v>
      </c>
      <c r="IR64" t="s">
        <v>528</v>
      </c>
    </row>
    <row r="65" spans="1:252">
      <c r="A65">
        <v>62</v>
      </c>
      <c r="B65" t="s">
        <v>1365</v>
      </c>
      <c r="C65" t="s">
        <v>1366</v>
      </c>
      <c r="D65">
        <v>1059</v>
      </c>
      <c r="E65" t="s">
        <v>612</v>
      </c>
      <c r="G65" t="s">
        <v>1311</v>
      </c>
      <c r="H65" t="s">
        <v>1547</v>
      </c>
      <c r="I65" t="s">
        <v>1312</v>
      </c>
      <c r="J65">
        <v>62123</v>
      </c>
      <c r="K65" t="s">
        <v>1548</v>
      </c>
      <c r="L65" t="s">
        <v>1549</v>
      </c>
      <c r="M65" t="s">
        <v>1550</v>
      </c>
      <c r="N65" t="s">
        <v>550</v>
      </c>
      <c r="O65" t="s">
        <v>517</v>
      </c>
      <c r="P65" t="s">
        <v>1551</v>
      </c>
      <c r="Q65" t="s">
        <v>518</v>
      </c>
      <c r="R65" t="s">
        <v>517</v>
      </c>
      <c r="V65">
        <v>1</v>
      </c>
      <c r="W65">
        <v>1</v>
      </c>
      <c r="X65">
        <v>2</v>
      </c>
      <c r="Y65">
        <v>1</v>
      </c>
      <c r="Z65">
        <v>0</v>
      </c>
      <c r="AA65">
        <v>3</v>
      </c>
      <c r="AB65">
        <v>1</v>
      </c>
      <c r="AC65">
        <v>1</v>
      </c>
      <c r="AD65">
        <v>1</v>
      </c>
      <c r="AE65">
        <v>8</v>
      </c>
      <c r="AF65">
        <v>0</v>
      </c>
      <c r="AG65">
        <v>0</v>
      </c>
      <c r="AH65">
        <v>11</v>
      </c>
      <c r="AI65">
        <v>3</v>
      </c>
      <c r="AJ65">
        <v>0</v>
      </c>
      <c r="AK65">
        <v>0</v>
      </c>
      <c r="AL65">
        <v>0.25</v>
      </c>
      <c r="AM65">
        <v>0.25</v>
      </c>
      <c r="AN65">
        <v>0</v>
      </c>
      <c r="AO65">
        <v>0</v>
      </c>
      <c r="AP65">
        <v>0</v>
      </c>
      <c r="AQ65">
        <v>1</v>
      </c>
      <c r="AR65">
        <v>3</v>
      </c>
      <c r="AS65">
        <v>6</v>
      </c>
      <c r="AT65">
        <v>16</v>
      </c>
      <c r="AU65">
        <v>96</v>
      </c>
      <c r="AV65" t="s">
        <v>1374</v>
      </c>
      <c r="AW65">
        <v>544</v>
      </c>
      <c r="AX65" t="s">
        <v>1378</v>
      </c>
      <c r="BE65">
        <v>168</v>
      </c>
      <c r="BF65" t="s">
        <v>1375</v>
      </c>
      <c r="BG65">
        <v>1</v>
      </c>
      <c r="BH65">
        <v>4</v>
      </c>
      <c r="BT65" t="s">
        <v>517</v>
      </c>
      <c r="BU65" t="s">
        <v>517</v>
      </c>
      <c r="BV65" t="s">
        <v>519</v>
      </c>
      <c r="BW65">
        <v>4</v>
      </c>
      <c r="BX65">
        <v>2</v>
      </c>
      <c r="BY65">
        <v>0</v>
      </c>
      <c r="BZ65">
        <v>0</v>
      </c>
      <c r="CA65">
        <v>0</v>
      </c>
      <c r="CB65" t="s">
        <v>538</v>
      </c>
      <c r="CC65">
        <v>1</v>
      </c>
      <c r="CD65" s="2">
        <v>0.52083333333333337</v>
      </c>
      <c r="CE65" s="2">
        <v>0.35416666666666669</v>
      </c>
      <c r="CF65" s="2"/>
      <c r="CG65" s="2"/>
      <c r="CH65" s="2"/>
      <c r="CI65" s="2"/>
      <c r="CJ65" t="s">
        <v>1268</v>
      </c>
      <c r="CK65" t="s">
        <v>540</v>
      </c>
      <c r="CL65">
        <v>2</v>
      </c>
      <c r="CM65" s="2">
        <v>0.35416666666666669</v>
      </c>
      <c r="CN65" s="2">
        <v>0.70833333333333337</v>
      </c>
      <c r="CO65" s="2"/>
      <c r="CP65" s="2"/>
      <c r="CQ65" s="2"/>
      <c r="CR65" s="2"/>
      <c r="CS65" t="s">
        <v>1376</v>
      </c>
      <c r="CT65">
        <v>948</v>
      </c>
      <c r="CU65">
        <v>1564</v>
      </c>
      <c r="CV65">
        <v>1887</v>
      </c>
      <c r="CW65" t="s">
        <v>517</v>
      </c>
      <c r="CX65" t="s">
        <v>517</v>
      </c>
      <c r="CY65" t="s">
        <v>517</v>
      </c>
      <c r="CZ65" t="s">
        <v>517</v>
      </c>
      <c r="DA65" t="s">
        <v>519</v>
      </c>
      <c r="DB65" t="s">
        <v>517</v>
      </c>
      <c r="DC65">
        <v>690</v>
      </c>
      <c r="DD65">
        <v>0</v>
      </c>
      <c r="DE65">
        <v>6935</v>
      </c>
      <c r="DF65">
        <v>0</v>
      </c>
      <c r="DG65">
        <v>14560</v>
      </c>
      <c r="DH65">
        <v>0</v>
      </c>
      <c r="DI65">
        <v>287</v>
      </c>
      <c r="DJ65">
        <v>2790</v>
      </c>
      <c r="DK65">
        <v>11036.5</v>
      </c>
      <c r="DL65">
        <v>0</v>
      </c>
      <c r="DM65">
        <v>8</v>
      </c>
      <c r="DN65">
        <v>0</v>
      </c>
      <c r="DO65">
        <v>1</v>
      </c>
      <c r="DP65">
        <v>0</v>
      </c>
      <c r="DQ65">
        <v>36</v>
      </c>
      <c r="DR65">
        <v>0</v>
      </c>
      <c r="DS65">
        <v>3589</v>
      </c>
      <c r="DT65">
        <v>0</v>
      </c>
      <c r="DU65">
        <v>0</v>
      </c>
      <c r="DV65">
        <v>0</v>
      </c>
      <c r="DW65">
        <v>2</v>
      </c>
      <c r="DX65">
        <v>36120</v>
      </c>
      <c r="DY65">
        <v>0</v>
      </c>
      <c r="DZ65">
        <v>68</v>
      </c>
      <c r="EA65">
        <v>0</v>
      </c>
      <c r="EB65">
        <v>2</v>
      </c>
      <c r="EC65">
        <v>0</v>
      </c>
      <c r="ED65">
        <v>0</v>
      </c>
      <c r="EE65">
        <v>710</v>
      </c>
      <c r="EF65">
        <v>36830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265</v>
      </c>
      <c r="EO65">
        <v>0</v>
      </c>
      <c r="EP65">
        <v>530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70356</v>
      </c>
      <c r="EZ65">
        <v>0.67600759524684551</v>
      </c>
      <c r="FA65">
        <v>1.4364816856547837</v>
      </c>
      <c r="FE65">
        <v>2160</v>
      </c>
      <c r="FF65">
        <v>1936188</v>
      </c>
      <c r="FG65">
        <v>1.5</v>
      </c>
      <c r="FH65">
        <v>452044</v>
      </c>
      <c r="FI65">
        <v>0.6</v>
      </c>
      <c r="FJ65">
        <v>1113931</v>
      </c>
      <c r="FK65">
        <v>0.4</v>
      </c>
      <c r="FL65">
        <v>1</v>
      </c>
      <c r="FM65">
        <v>1</v>
      </c>
      <c r="FN65">
        <v>1</v>
      </c>
      <c r="FO65" t="s">
        <v>517</v>
      </c>
      <c r="FP65" t="s">
        <v>519</v>
      </c>
      <c r="FQ65" t="s">
        <v>519</v>
      </c>
      <c r="FR65" t="s">
        <v>517</v>
      </c>
      <c r="FS65" t="s">
        <v>1379</v>
      </c>
      <c r="FT65">
        <v>0</v>
      </c>
      <c r="FU65">
        <v>0</v>
      </c>
      <c r="FV65">
        <v>272</v>
      </c>
      <c r="FW65">
        <v>482</v>
      </c>
      <c r="FX65">
        <v>1236</v>
      </c>
      <c r="FY65" t="s">
        <v>519</v>
      </c>
      <c r="GA65">
        <v>0</v>
      </c>
      <c r="GB65">
        <v>0</v>
      </c>
      <c r="GC65" t="s">
        <v>519</v>
      </c>
      <c r="GD65" t="s">
        <v>519</v>
      </c>
      <c r="GE65" t="s">
        <v>519</v>
      </c>
      <c r="GF65" t="s">
        <v>519</v>
      </c>
      <c r="GG65" t="s">
        <v>519</v>
      </c>
      <c r="GH65">
        <v>0</v>
      </c>
      <c r="GI65">
        <v>0</v>
      </c>
      <c r="GJ65" t="s">
        <v>519</v>
      </c>
      <c r="GK65">
        <v>0</v>
      </c>
      <c r="GL65" t="s">
        <v>519</v>
      </c>
      <c r="GM65">
        <v>0</v>
      </c>
      <c r="GN65">
        <v>0</v>
      </c>
      <c r="GO65" t="s">
        <v>523</v>
      </c>
      <c r="GP65">
        <v>0</v>
      </c>
      <c r="GQ65" t="s">
        <v>523</v>
      </c>
      <c r="GR65">
        <v>7</v>
      </c>
      <c r="GS65" t="s">
        <v>881</v>
      </c>
      <c r="GT65">
        <v>23</v>
      </c>
      <c r="GU65" t="s">
        <v>881</v>
      </c>
      <c r="GV65">
        <v>0</v>
      </c>
      <c r="GW65">
        <v>0</v>
      </c>
      <c r="GX65" t="s">
        <v>1145</v>
      </c>
      <c r="GY65">
        <v>8</v>
      </c>
      <c r="GZ65" t="s">
        <v>519</v>
      </c>
      <c r="HA65" t="s">
        <v>519</v>
      </c>
      <c r="HB65">
        <v>0</v>
      </c>
      <c r="HC65">
        <v>14439</v>
      </c>
      <c r="HD65">
        <v>14436</v>
      </c>
      <c r="HE65">
        <v>127</v>
      </c>
      <c r="HF65">
        <v>96</v>
      </c>
      <c r="HG65">
        <v>25845</v>
      </c>
      <c r="HH65">
        <v>14214</v>
      </c>
      <c r="HI65">
        <v>9</v>
      </c>
      <c r="HJ65">
        <v>9</v>
      </c>
      <c r="HK65">
        <v>7</v>
      </c>
      <c r="HL65">
        <v>309</v>
      </c>
      <c r="HM65">
        <v>0</v>
      </c>
      <c r="HN65" t="s">
        <v>519</v>
      </c>
      <c r="HO65" t="s">
        <v>519</v>
      </c>
      <c r="HP65" t="s">
        <v>519</v>
      </c>
      <c r="HQ65" t="s">
        <v>517</v>
      </c>
      <c r="HR65" t="s">
        <v>519</v>
      </c>
      <c r="HS65" t="s">
        <v>519</v>
      </c>
      <c r="HT65" t="s">
        <v>519</v>
      </c>
      <c r="HU65" t="s">
        <v>517</v>
      </c>
      <c r="HV65" t="s">
        <v>517</v>
      </c>
      <c r="HW65" t="s">
        <v>519</v>
      </c>
      <c r="HX65" t="s">
        <v>519</v>
      </c>
      <c r="HY65" t="s">
        <v>519</v>
      </c>
      <c r="HZ65" t="s">
        <v>519</v>
      </c>
      <c r="IA65" t="s">
        <v>519</v>
      </c>
      <c r="IB65" t="s">
        <v>519</v>
      </c>
      <c r="IC65" t="s">
        <v>619</v>
      </c>
      <c r="ID65" t="s">
        <v>1552</v>
      </c>
      <c r="IE65" s="94"/>
      <c r="IF65" s="94"/>
      <c r="IG65" t="s">
        <v>517</v>
      </c>
      <c r="IH65" t="s">
        <v>517</v>
      </c>
      <c r="II65" t="s">
        <v>517</v>
      </c>
      <c r="IJ65" t="s">
        <v>517</v>
      </c>
      <c r="IK65" t="s">
        <v>517</v>
      </c>
      <c r="IL65" t="s">
        <v>1553</v>
      </c>
      <c r="IM65">
        <v>6</v>
      </c>
      <c r="IR65" t="s">
        <v>528</v>
      </c>
    </row>
    <row r="66" spans="1:252">
      <c r="A66">
        <v>63</v>
      </c>
      <c r="B66" t="s">
        <v>1102</v>
      </c>
      <c r="C66" t="s">
        <v>1103</v>
      </c>
      <c r="D66">
        <v>1020</v>
      </c>
      <c r="E66" t="s">
        <v>1104</v>
      </c>
      <c r="F66">
        <v>205</v>
      </c>
      <c r="G66" t="s">
        <v>1106</v>
      </c>
      <c r="H66" t="s">
        <v>1105</v>
      </c>
      <c r="I66" t="s">
        <v>1107</v>
      </c>
      <c r="J66" t="s">
        <v>512</v>
      </c>
      <c r="K66" t="s">
        <v>1108</v>
      </c>
      <c r="L66" t="s">
        <v>1109</v>
      </c>
      <c r="M66" t="s">
        <v>1110</v>
      </c>
      <c r="N66" t="s">
        <v>550</v>
      </c>
      <c r="O66" t="s">
        <v>517</v>
      </c>
      <c r="V66">
        <v>1</v>
      </c>
      <c r="W66">
        <v>0</v>
      </c>
      <c r="X66">
        <v>1</v>
      </c>
      <c r="Y66">
        <v>0</v>
      </c>
      <c r="Z66">
        <v>0</v>
      </c>
      <c r="AA66">
        <v>2</v>
      </c>
      <c r="AB66">
        <v>0</v>
      </c>
      <c r="AC66">
        <v>0</v>
      </c>
      <c r="AD66">
        <v>1</v>
      </c>
      <c r="AE66">
        <v>7</v>
      </c>
      <c r="AF66">
        <v>0</v>
      </c>
      <c r="AG66">
        <v>0</v>
      </c>
      <c r="AH66">
        <v>8</v>
      </c>
      <c r="AI66">
        <v>3</v>
      </c>
      <c r="AJ66">
        <v>0</v>
      </c>
      <c r="AK66">
        <v>0</v>
      </c>
      <c r="AL66">
        <v>0.25</v>
      </c>
      <c r="AM66">
        <v>0.25</v>
      </c>
      <c r="AN66">
        <v>0</v>
      </c>
      <c r="AO66">
        <v>1</v>
      </c>
      <c r="AP66">
        <v>2</v>
      </c>
      <c r="AQ66">
        <v>0</v>
      </c>
      <c r="AR66">
        <v>2</v>
      </c>
      <c r="AS66">
        <v>4</v>
      </c>
      <c r="AT66">
        <v>2</v>
      </c>
      <c r="AU66">
        <v>2</v>
      </c>
      <c r="AV66" t="s">
        <v>1374</v>
      </c>
      <c r="AW66">
        <v>4</v>
      </c>
      <c r="AX66" t="s">
        <v>1375</v>
      </c>
      <c r="BN66">
        <v>2</v>
      </c>
      <c r="BO66">
        <v>1</v>
      </c>
      <c r="BP66" t="s">
        <v>1375</v>
      </c>
      <c r="BQ66">
        <v>1</v>
      </c>
      <c r="BR66">
        <v>1</v>
      </c>
      <c r="BS66" t="s">
        <v>1375</v>
      </c>
      <c r="BT66" t="s">
        <v>517</v>
      </c>
      <c r="BU66" t="s">
        <v>517</v>
      </c>
      <c r="BV66" t="s">
        <v>517</v>
      </c>
      <c r="BW66">
        <v>7</v>
      </c>
      <c r="BX66">
        <v>8</v>
      </c>
      <c r="BY66">
        <v>0</v>
      </c>
      <c r="BZ66">
        <v>14</v>
      </c>
      <c r="CA66">
        <v>0</v>
      </c>
      <c r="CB66" t="s">
        <v>538</v>
      </c>
      <c r="CC66">
        <v>1</v>
      </c>
      <c r="CD66" s="2">
        <v>0.71527777777777779</v>
      </c>
      <c r="CE66" s="2">
        <v>0.3888888888888889</v>
      </c>
      <c r="CF66" s="2"/>
      <c r="CG66" s="2"/>
      <c r="CH66" s="2"/>
      <c r="CI66" s="2"/>
      <c r="CK66" t="s">
        <v>540</v>
      </c>
      <c r="CL66">
        <v>1</v>
      </c>
      <c r="CM66" s="2">
        <v>0.375</v>
      </c>
      <c r="CN66" s="2">
        <v>0.71527777777777779</v>
      </c>
      <c r="CO66" s="2"/>
      <c r="CP66" s="2"/>
      <c r="CQ66" s="2"/>
      <c r="CR66" s="2"/>
      <c r="CT66">
        <v>0</v>
      </c>
      <c r="CU66">
        <v>0</v>
      </c>
      <c r="CV66">
        <v>0</v>
      </c>
      <c r="CW66" t="s">
        <v>517</v>
      </c>
      <c r="CX66" t="s">
        <v>517</v>
      </c>
      <c r="CY66" t="s">
        <v>517</v>
      </c>
      <c r="CZ66" t="s">
        <v>517</v>
      </c>
      <c r="DA66" t="s">
        <v>519</v>
      </c>
      <c r="DB66" t="s">
        <v>517</v>
      </c>
      <c r="DC66">
        <v>329</v>
      </c>
      <c r="DD66">
        <v>186</v>
      </c>
      <c r="DE66">
        <v>4331</v>
      </c>
      <c r="DF66">
        <v>1174</v>
      </c>
      <c r="DG66">
        <v>11525</v>
      </c>
      <c r="DH66">
        <v>1051</v>
      </c>
      <c r="DI66">
        <v>1718</v>
      </c>
      <c r="DJ66">
        <v>1959</v>
      </c>
      <c r="DK66">
        <v>11833.25</v>
      </c>
      <c r="DL66">
        <v>0</v>
      </c>
      <c r="DM66">
        <v>4</v>
      </c>
      <c r="DN66">
        <v>0</v>
      </c>
      <c r="DO66">
        <v>0</v>
      </c>
      <c r="DP66">
        <v>4</v>
      </c>
      <c r="DQ66">
        <v>93</v>
      </c>
      <c r="DR66">
        <v>792</v>
      </c>
      <c r="DS66">
        <v>1425</v>
      </c>
      <c r="DT66">
        <v>18</v>
      </c>
      <c r="DU66">
        <v>90</v>
      </c>
      <c r="DV66">
        <v>32</v>
      </c>
      <c r="DW66">
        <v>220</v>
      </c>
      <c r="DX66">
        <v>29319</v>
      </c>
      <c r="DY66">
        <v>38</v>
      </c>
      <c r="DZ66">
        <v>16</v>
      </c>
      <c r="EA66">
        <v>2</v>
      </c>
      <c r="EB66">
        <v>3</v>
      </c>
      <c r="EC66">
        <v>8</v>
      </c>
      <c r="ED66">
        <v>4</v>
      </c>
      <c r="EE66">
        <v>855</v>
      </c>
      <c r="EF66">
        <v>30174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157950</v>
      </c>
      <c r="EZ66">
        <v>0.92824364606212739</v>
      </c>
      <c r="FA66">
        <v>4.1300596171948545</v>
      </c>
      <c r="FB66">
        <v>1301</v>
      </c>
      <c r="FC66">
        <v>419</v>
      </c>
      <c r="FD66">
        <v>349</v>
      </c>
      <c r="FE66">
        <v>2069</v>
      </c>
      <c r="FF66">
        <v>1110984</v>
      </c>
      <c r="FG66">
        <v>1.26</v>
      </c>
      <c r="FH66">
        <v>398040</v>
      </c>
      <c r="FI66">
        <v>0.47</v>
      </c>
      <c r="FJ66">
        <v>1028430</v>
      </c>
      <c r="FK66">
        <v>0.33</v>
      </c>
      <c r="FL66">
        <v>1</v>
      </c>
      <c r="FM66">
        <v>3</v>
      </c>
      <c r="FN66">
        <v>1</v>
      </c>
      <c r="FO66" t="s">
        <v>517</v>
      </c>
      <c r="FP66" t="s">
        <v>517</v>
      </c>
      <c r="FQ66" t="s">
        <v>1111</v>
      </c>
      <c r="FR66" t="s">
        <v>517</v>
      </c>
      <c r="FS66" t="s">
        <v>1379</v>
      </c>
      <c r="FT66">
        <v>29</v>
      </c>
      <c r="FU66">
        <v>711</v>
      </c>
      <c r="FV66">
        <v>25</v>
      </c>
      <c r="FW66">
        <v>599</v>
      </c>
      <c r="FX66">
        <v>1223</v>
      </c>
      <c r="FY66" t="s">
        <v>823</v>
      </c>
      <c r="FZ66">
        <v>7</v>
      </c>
      <c r="GA66">
        <v>209</v>
      </c>
      <c r="GB66">
        <v>2</v>
      </c>
      <c r="GC66">
        <v>12</v>
      </c>
      <c r="GD66">
        <v>11</v>
      </c>
      <c r="GE66">
        <v>61</v>
      </c>
      <c r="GF66">
        <v>0</v>
      </c>
      <c r="GG66">
        <v>0</v>
      </c>
      <c r="GH66">
        <v>0</v>
      </c>
      <c r="GI66">
        <v>1</v>
      </c>
      <c r="GJ66">
        <v>4</v>
      </c>
      <c r="GK66">
        <v>32</v>
      </c>
      <c r="GL66">
        <v>37</v>
      </c>
      <c r="GM66">
        <v>2</v>
      </c>
      <c r="GN66">
        <v>2</v>
      </c>
      <c r="GO66" t="s">
        <v>599</v>
      </c>
      <c r="GP66">
        <v>0</v>
      </c>
      <c r="GQ66" t="s">
        <v>599</v>
      </c>
      <c r="GR66">
        <v>3</v>
      </c>
      <c r="GS66" t="s">
        <v>561</v>
      </c>
      <c r="GT66">
        <v>32</v>
      </c>
      <c r="GU66" t="s">
        <v>561</v>
      </c>
      <c r="GV66">
        <v>1</v>
      </c>
      <c r="GW66">
        <v>1</v>
      </c>
      <c r="GX66">
        <v>5</v>
      </c>
      <c r="GY66">
        <v>1</v>
      </c>
      <c r="GZ66" t="s">
        <v>519</v>
      </c>
      <c r="HA66" t="s">
        <v>519</v>
      </c>
      <c r="HB66">
        <v>0</v>
      </c>
      <c r="HC66">
        <v>15228</v>
      </c>
      <c r="HD66">
        <v>15228</v>
      </c>
      <c r="HE66">
        <v>0</v>
      </c>
      <c r="HF66">
        <v>0</v>
      </c>
      <c r="HG66">
        <v>15632</v>
      </c>
      <c r="HH66">
        <v>11494</v>
      </c>
      <c r="HI66">
        <v>1</v>
      </c>
      <c r="HJ66">
        <v>1</v>
      </c>
      <c r="HK66">
        <v>1</v>
      </c>
      <c r="HL66">
        <v>109</v>
      </c>
      <c r="HM66">
        <v>23</v>
      </c>
      <c r="HN66" t="s">
        <v>519</v>
      </c>
      <c r="HO66" t="s">
        <v>519</v>
      </c>
      <c r="HP66" t="s">
        <v>519</v>
      </c>
      <c r="HQ66">
        <v>64</v>
      </c>
      <c r="HR66" t="s">
        <v>519</v>
      </c>
      <c r="HS66" t="s">
        <v>519</v>
      </c>
      <c r="HT66" t="s">
        <v>519</v>
      </c>
      <c r="HU66" t="s">
        <v>519</v>
      </c>
      <c r="HV66" t="s">
        <v>519</v>
      </c>
      <c r="HW66" t="s">
        <v>519</v>
      </c>
      <c r="HX66" t="s">
        <v>519</v>
      </c>
      <c r="HY66" t="s">
        <v>519</v>
      </c>
      <c r="HZ66" t="s">
        <v>519</v>
      </c>
      <c r="IA66" t="s">
        <v>519</v>
      </c>
      <c r="IB66" t="s">
        <v>519</v>
      </c>
      <c r="IC66" t="s">
        <v>1112</v>
      </c>
      <c r="ID66" t="s">
        <v>1113</v>
      </c>
      <c r="IE66" s="94">
        <v>37043</v>
      </c>
      <c r="IF66" s="94" t="s">
        <v>1114</v>
      </c>
      <c r="IG66" t="s">
        <v>517</v>
      </c>
      <c r="IH66" t="s">
        <v>519</v>
      </c>
      <c r="II66" t="s">
        <v>517</v>
      </c>
      <c r="IJ66" t="s">
        <v>517</v>
      </c>
      <c r="IK66" t="s">
        <v>519</v>
      </c>
      <c r="IL66" t="s">
        <v>556</v>
      </c>
      <c r="IM66">
        <v>6</v>
      </c>
      <c r="IR66" t="s">
        <v>528</v>
      </c>
    </row>
    <row r="67" spans="1:252">
      <c r="A67">
        <v>64</v>
      </c>
      <c r="B67" t="s">
        <v>1115</v>
      </c>
      <c r="C67" t="s">
        <v>1116</v>
      </c>
      <c r="D67">
        <v>1018</v>
      </c>
      <c r="E67" t="s">
        <v>545</v>
      </c>
      <c r="F67">
        <v>1014</v>
      </c>
      <c r="G67" t="s">
        <v>1118</v>
      </c>
      <c r="H67" t="s">
        <v>1117</v>
      </c>
      <c r="I67" t="s">
        <v>1119</v>
      </c>
      <c r="J67" t="s">
        <v>800</v>
      </c>
      <c r="K67" t="s">
        <v>1120</v>
      </c>
      <c r="L67" t="s">
        <v>1121</v>
      </c>
      <c r="M67" t="s">
        <v>1554</v>
      </c>
      <c r="N67" t="s">
        <v>550</v>
      </c>
      <c r="O67" t="s">
        <v>519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3</v>
      </c>
      <c r="AE67">
        <v>6</v>
      </c>
      <c r="AF67">
        <v>0</v>
      </c>
      <c r="AG67">
        <v>0</v>
      </c>
      <c r="AH67">
        <v>9</v>
      </c>
      <c r="AI67">
        <v>2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T67">
        <v>18</v>
      </c>
      <c r="AU67">
        <v>9</v>
      </c>
      <c r="AV67" t="s">
        <v>1374</v>
      </c>
      <c r="AW67">
        <v>54</v>
      </c>
      <c r="AX67" t="s">
        <v>1375</v>
      </c>
      <c r="BG67">
        <v>1</v>
      </c>
      <c r="BH67">
        <v>1</v>
      </c>
      <c r="BI67">
        <v>1</v>
      </c>
      <c r="BJ67">
        <v>1</v>
      </c>
      <c r="BK67" t="s">
        <v>1375</v>
      </c>
      <c r="BL67">
        <v>2</v>
      </c>
      <c r="BM67" t="s">
        <v>1375</v>
      </c>
      <c r="BN67">
        <v>1</v>
      </c>
      <c r="BO67">
        <v>1</v>
      </c>
      <c r="BP67" t="s">
        <v>1375</v>
      </c>
      <c r="BT67" t="s">
        <v>519</v>
      </c>
      <c r="BU67" t="s">
        <v>517</v>
      </c>
      <c r="BV67" t="s">
        <v>519</v>
      </c>
      <c r="BW67">
        <v>2</v>
      </c>
      <c r="BX67">
        <v>8</v>
      </c>
      <c r="BY67">
        <v>0</v>
      </c>
      <c r="BZ67">
        <v>1</v>
      </c>
      <c r="CA67">
        <v>0</v>
      </c>
      <c r="CB67" t="s">
        <v>520</v>
      </c>
      <c r="CC67">
        <v>1</v>
      </c>
      <c r="CD67" s="2"/>
      <c r="CE67" s="2"/>
      <c r="CF67" s="2">
        <v>0.69791666666666663</v>
      </c>
      <c r="CG67" s="2">
        <v>0.35416666666666669</v>
      </c>
      <c r="CH67" s="2"/>
      <c r="CI67" s="2"/>
      <c r="CJ67" t="s">
        <v>521</v>
      </c>
      <c r="CK67" t="s">
        <v>540</v>
      </c>
      <c r="CL67">
        <v>1</v>
      </c>
      <c r="CM67" s="2">
        <v>0.35416666666666669</v>
      </c>
      <c r="CN67" s="2">
        <v>0.70833333333333337</v>
      </c>
      <c r="CO67" s="2"/>
      <c r="CP67" s="2"/>
      <c r="CQ67" s="2"/>
      <c r="CR67" s="2"/>
      <c r="CS67" t="s">
        <v>1418</v>
      </c>
      <c r="CT67">
        <v>2646</v>
      </c>
      <c r="CU67">
        <v>1864</v>
      </c>
      <c r="CV67">
        <v>2278</v>
      </c>
      <c r="CW67" t="s">
        <v>517</v>
      </c>
      <c r="CX67" t="s">
        <v>517</v>
      </c>
      <c r="CY67" t="s">
        <v>517</v>
      </c>
      <c r="CZ67" t="s">
        <v>517</v>
      </c>
      <c r="DA67" t="s">
        <v>519</v>
      </c>
      <c r="DB67" t="s">
        <v>517</v>
      </c>
      <c r="DC67">
        <v>731</v>
      </c>
      <c r="DD67">
        <v>18</v>
      </c>
      <c r="DE67">
        <v>5217</v>
      </c>
      <c r="DF67">
        <v>154</v>
      </c>
      <c r="DG67">
        <v>11491</v>
      </c>
      <c r="DH67">
        <v>167</v>
      </c>
      <c r="DI67">
        <v>746</v>
      </c>
      <c r="DJ67">
        <v>801</v>
      </c>
      <c r="DK67">
        <v>4662.75</v>
      </c>
      <c r="DL67">
        <v>0</v>
      </c>
      <c r="DM67">
        <v>19</v>
      </c>
      <c r="DN67">
        <v>0</v>
      </c>
      <c r="DO67">
        <v>0</v>
      </c>
      <c r="DP67">
        <v>0</v>
      </c>
      <c r="DQ67">
        <v>72</v>
      </c>
      <c r="DR67">
        <v>1</v>
      </c>
      <c r="DS67">
        <v>2595</v>
      </c>
      <c r="DT67">
        <v>0</v>
      </c>
      <c r="DU67">
        <v>36</v>
      </c>
      <c r="DV67">
        <v>0</v>
      </c>
      <c r="DW67">
        <v>67</v>
      </c>
      <c r="DX67">
        <v>28219</v>
      </c>
      <c r="DY67">
        <v>0</v>
      </c>
      <c r="DZ67">
        <v>316</v>
      </c>
      <c r="EA67">
        <v>0</v>
      </c>
      <c r="EB67">
        <v>2</v>
      </c>
      <c r="EC67">
        <v>0</v>
      </c>
      <c r="ED67">
        <v>2</v>
      </c>
      <c r="EE67">
        <v>3230</v>
      </c>
      <c r="EF67">
        <v>31449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3</v>
      </c>
      <c r="EO67">
        <v>0</v>
      </c>
      <c r="EP67">
        <v>6</v>
      </c>
      <c r="EQ67">
        <v>1</v>
      </c>
      <c r="ER67">
        <v>0</v>
      </c>
      <c r="ES67">
        <v>2</v>
      </c>
      <c r="ET67">
        <v>0</v>
      </c>
      <c r="EU67">
        <v>5</v>
      </c>
      <c r="EV67">
        <v>0</v>
      </c>
      <c r="EW67">
        <v>0</v>
      </c>
      <c r="EX67">
        <v>0</v>
      </c>
      <c r="EZ67">
        <v>0.37856214987415765</v>
      </c>
      <c r="FB67">
        <v>1193</v>
      </c>
      <c r="FC67">
        <v>276</v>
      </c>
      <c r="FD67">
        <v>304</v>
      </c>
      <c r="FE67">
        <v>1511</v>
      </c>
      <c r="FF67">
        <v>974430</v>
      </c>
      <c r="FG67">
        <v>1.03</v>
      </c>
      <c r="FH67">
        <v>521714</v>
      </c>
      <c r="FI67">
        <v>1.51</v>
      </c>
      <c r="FJ67">
        <v>308622</v>
      </c>
      <c r="FK67">
        <v>0.13</v>
      </c>
      <c r="FL67">
        <v>1</v>
      </c>
      <c r="FM67">
        <v>3</v>
      </c>
      <c r="FN67">
        <v>1</v>
      </c>
      <c r="FO67" t="s">
        <v>517</v>
      </c>
      <c r="FP67" t="s">
        <v>517</v>
      </c>
      <c r="FQ67" t="s">
        <v>517</v>
      </c>
      <c r="FR67" t="s">
        <v>517</v>
      </c>
      <c r="FS67" t="s">
        <v>1379</v>
      </c>
      <c r="FT67">
        <v>23</v>
      </c>
      <c r="FU67">
        <v>637</v>
      </c>
      <c r="FV67">
        <v>15</v>
      </c>
      <c r="FW67">
        <v>400</v>
      </c>
      <c r="FX67">
        <v>815</v>
      </c>
      <c r="FY67" t="s">
        <v>573</v>
      </c>
      <c r="FZ67">
        <v>275</v>
      </c>
      <c r="GA67">
        <v>151</v>
      </c>
      <c r="GB67">
        <v>0</v>
      </c>
      <c r="GC67">
        <v>275</v>
      </c>
      <c r="GD67" t="s">
        <v>519</v>
      </c>
      <c r="GE67" t="s">
        <v>519</v>
      </c>
      <c r="GF67" t="s">
        <v>519</v>
      </c>
      <c r="GG67" t="s">
        <v>519</v>
      </c>
      <c r="GH67" t="s">
        <v>519</v>
      </c>
      <c r="GI67" t="s">
        <v>519</v>
      </c>
      <c r="GJ67" t="s">
        <v>519</v>
      </c>
      <c r="GK67">
        <v>0</v>
      </c>
      <c r="GL67">
        <v>22</v>
      </c>
      <c r="GM67" t="s">
        <v>519</v>
      </c>
      <c r="GN67" t="s">
        <v>519</v>
      </c>
      <c r="GO67">
        <v>0</v>
      </c>
      <c r="GP67">
        <v>0</v>
      </c>
      <c r="GQ67" t="s">
        <v>1073</v>
      </c>
      <c r="GR67">
        <v>4</v>
      </c>
      <c r="GS67" t="s">
        <v>628</v>
      </c>
      <c r="GT67">
        <v>7</v>
      </c>
      <c r="GU67" t="s">
        <v>628</v>
      </c>
      <c r="GV67">
        <v>4</v>
      </c>
      <c r="GW67">
        <v>4</v>
      </c>
      <c r="GX67" t="s">
        <v>774</v>
      </c>
      <c r="GY67">
        <v>8</v>
      </c>
      <c r="GZ67" t="s">
        <v>519</v>
      </c>
      <c r="HA67" t="s">
        <v>519</v>
      </c>
      <c r="HB67">
        <v>0</v>
      </c>
      <c r="HC67">
        <v>11049</v>
      </c>
      <c r="HD67">
        <v>11049</v>
      </c>
      <c r="HE67">
        <v>292</v>
      </c>
      <c r="HF67">
        <v>343</v>
      </c>
      <c r="HG67">
        <v>9439</v>
      </c>
      <c r="HH67">
        <v>6126</v>
      </c>
      <c r="HI67">
        <v>1</v>
      </c>
      <c r="HJ67">
        <v>5</v>
      </c>
      <c r="HK67">
        <v>5</v>
      </c>
      <c r="HL67">
        <v>1</v>
      </c>
      <c r="HM67">
        <v>53</v>
      </c>
      <c r="HN67">
        <v>85</v>
      </c>
      <c r="HO67">
        <v>72</v>
      </c>
      <c r="HP67" t="s">
        <v>519</v>
      </c>
      <c r="HQ67" t="s">
        <v>519</v>
      </c>
      <c r="HR67" t="s">
        <v>519</v>
      </c>
      <c r="HS67" t="s">
        <v>519</v>
      </c>
      <c r="HT67" t="s">
        <v>519</v>
      </c>
      <c r="HU67" t="s">
        <v>519</v>
      </c>
      <c r="HV67" t="s">
        <v>519</v>
      </c>
      <c r="HW67" t="s">
        <v>519</v>
      </c>
      <c r="HX67">
        <v>7</v>
      </c>
      <c r="HY67" t="s">
        <v>519</v>
      </c>
      <c r="HZ67" t="s">
        <v>519</v>
      </c>
      <c r="IA67" t="s">
        <v>519</v>
      </c>
      <c r="IB67" t="s">
        <v>519</v>
      </c>
      <c r="IC67" t="s">
        <v>586</v>
      </c>
      <c r="ID67" t="s">
        <v>684</v>
      </c>
      <c r="IE67" s="94">
        <v>32135</v>
      </c>
      <c r="IF67" s="94">
        <v>36648</v>
      </c>
      <c r="IG67" t="s">
        <v>517</v>
      </c>
      <c r="IH67" t="s">
        <v>517</v>
      </c>
      <c r="II67" t="s">
        <v>519</v>
      </c>
      <c r="IJ67" t="s">
        <v>519</v>
      </c>
      <c r="IK67" t="s">
        <v>519</v>
      </c>
      <c r="IL67" t="s">
        <v>643</v>
      </c>
      <c r="IM67">
        <v>6</v>
      </c>
      <c r="IR67" t="s">
        <v>528</v>
      </c>
    </row>
    <row r="68" spans="1:252">
      <c r="A68">
        <v>65</v>
      </c>
      <c r="B68" t="s">
        <v>1115</v>
      </c>
      <c r="C68" t="s">
        <v>1367</v>
      </c>
      <c r="D68">
        <v>584</v>
      </c>
      <c r="E68" t="s">
        <v>1122</v>
      </c>
      <c r="F68">
        <v>60</v>
      </c>
      <c r="G68" t="s">
        <v>1124</v>
      </c>
      <c r="H68" t="s">
        <v>1123</v>
      </c>
      <c r="I68" t="s">
        <v>1125</v>
      </c>
      <c r="J68" t="s">
        <v>512</v>
      </c>
      <c r="AM68">
        <v>0</v>
      </c>
      <c r="CD68" s="2"/>
      <c r="CE68" s="2"/>
      <c r="CF68" s="2"/>
      <c r="CG68" s="2"/>
      <c r="CH68" s="2"/>
      <c r="CI68" s="2"/>
      <c r="CM68" s="2"/>
      <c r="CN68" s="2"/>
      <c r="CO68" s="2"/>
      <c r="CP68" s="2"/>
      <c r="CQ68" s="2"/>
      <c r="CR68" s="2"/>
      <c r="IE68" s="94"/>
      <c r="IF68" s="94"/>
    </row>
    <row r="69" spans="1:252">
      <c r="A69">
        <v>66</v>
      </c>
      <c r="B69" t="s">
        <v>1126</v>
      </c>
      <c r="C69" t="s">
        <v>1127</v>
      </c>
      <c r="D69">
        <v>1154</v>
      </c>
      <c r="E69" t="s">
        <v>1128</v>
      </c>
      <c r="G69" t="s">
        <v>1130</v>
      </c>
      <c r="H69" t="s">
        <v>1129</v>
      </c>
      <c r="I69" t="s">
        <v>1131</v>
      </c>
      <c r="J69">
        <v>8410</v>
      </c>
      <c r="K69" t="s">
        <v>1132</v>
      </c>
      <c r="L69" t="s">
        <v>1133</v>
      </c>
      <c r="M69" t="s">
        <v>1134</v>
      </c>
      <c r="N69" t="s">
        <v>550</v>
      </c>
      <c r="O69" t="s">
        <v>519</v>
      </c>
      <c r="P69" t="s">
        <v>1135</v>
      </c>
      <c r="Q69" t="s">
        <v>516</v>
      </c>
      <c r="R69" t="s">
        <v>517</v>
      </c>
      <c r="V69">
        <v>1</v>
      </c>
      <c r="W69">
        <v>1</v>
      </c>
      <c r="X69">
        <v>0</v>
      </c>
      <c r="Y69">
        <v>0</v>
      </c>
      <c r="Z69">
        <v>0</v>
      </c>
      <c r="AA69">
        <v>2</v>
      </c>
      <c r="AB69">
        <v>1</v>
      </c>
      <c r="AC69">
        <v>1</v>
      </c>
      <c r="AD69">
        <v>3</v>
      </c>
      <c r="AE69">
        <v>4</v>
      </c>
      <c r="AF69">
        <v>0</v>
      </c>
      <c r="AG69">
        <v>0</v>
      </c>
      <c r="AH69">
        <v>9</v>
      </c>
      <c r="AI69">
        <v>4</v>
      </c>
      <c r="AJ69">
        <v>0</v>
      </c>
      <c r="AK69">
        <v>0</v>
      </c>
      <c r="AL69">
        <v>0.5</v>
      </c>
      <c r="AM69">
        <v>0.5</v>
      </c>
      <c r="AN69">
        <v>1</v>
      </c>
      <c r="AO69">
        <v>0</v>
      </c>
      <c r="AP69">
        <v>0</v>
      </c>
      <c r="AQ69">
        <v>1</v>
      </c>
      <c r="AR69">
        <v>4</v>
      </c>
      <c r="AS69">
        <v>6</v>
      </c>
      <c r="AT69">
        <v>1</v>
      </c>
      <c r="AU69">
        <v>1</v>
      </c>
      <c r="AV69" t="s">
        <v>1375</v>
      </c>
      <c r="AW69">
        <v>1</v>
      </c>
      <c r="AX69" t="s">
        <v>1375</v>
      </c>
      <c r="BB69">
        <v>1</v>
      </c>
      <c r="BC69">
        <v>4</v>
      </c>
      <c r="BD69" t="s">
        <v>1375</v>
      </c>
      <c r="BE69">
        <v>4</v>
      </c>
      <c r="BF69" t="s">
        <v>1375</v>
      </c>
      <c r="BG69">
        <v>1</v>
      </c>
      <c r="BH69">
        <v>1.5</v>
      </c>
      <c r="BI69">
        <v>1</v>
      </c>
      <c r="BL69">
        <v>1</v>
      </c>
      <c r="BM69" t="s">
        <v>1375</v>
      </c>
      <c r="BN69">
        <v>1</v>
      </c>
      <c r="BO69">
        <v>1</v>
      </c>
      <c r="BP69" t="s">
        <v>1374</v>
      </c>
      <c r="BQ69">
        <v>2</v>
      </c>
      <c r="BR69">
        <v>1</v>
      </c>
      <c r="BS69" t="s">
        <v>1375</v>
      </c>
      <c r="BT69" t="s">
        <v>517</v>
      </c>
      <c r="BU69" t="s">
        <v>517</v>
      </c>
      <c r="BV69" t="s">
        <v>517</v>
      </c>
      <c r="BW69">
        <v>32</v>
      </c>
      <c r="BX69">
        <v>9</v>
      </c>
      <c r="BY69">
        <v>0</v>
      </c>
      <c r="BZ69">
        <v>0</v>
      </c>
      <c r="CA69">
        <v>0</v>
      </c>
      <c r="CB69" t="s">
        <v>538</v>
      </c>
      <c r="CC69">
        <v>1</v>
      </c>
      <c r="CD69" s="2">
        <v>0.70833333333333337</v>
      </c>
      <c r="CE69" s="2">
        <v>0.375</v>
      </c>
      <c r="CF69" s="2"/>
      <c r="CG69" s="2"/>
      <c r="CH69" s="2"/>
      <c r="CI69" s="2"/>
      <c r="CJ69" t="s">
        <v>521</v>
      </c>
      <c r="CK69" t="s">
        <v>540</v>
      </c>
      <c r="CL69">
        <v>1</v>
      </c>
      <c r="CM69" s="2">
        <v>0.35416666666666669</v>
      </c>
      <c r="CN69" s="2">
        <v>0.375</v>
      </c>
      <c r="CO69" s="2"/>
      <c r="CP69" s="2"/>
      <c r="CQ69" s="2"/>
      <c r="CR69" s="2"/>
      <c r="CS69" t="s">
        <v>1376</v>
      </c>
      <c r="CT69">
        <v>1038</v>
      </c>
      <c r="CU69">
        <v>0</v>
      </c>
      <c r="CV69">
        <v>3474</v>
      </c>
      <c r="CW69" t="s">
        <v>517</v>
      </c>
      <c r="CX69" t="s">
        <v>517</v>
      </c>
      <c r="CY69" t="s">
        <v>517</v>
      </c>
      <c r="CZ69" t="s">
        <v>519</v>
      </c>
      <c r="DA69" t="s">
        <v>519</v>
      </c>
      <c r="DB69" t="s">
        <v>517</v>
      </c>
      <c r="DC69">
        <v>71</v>
      </c>
      <c r="DD69">
        <v>42</v>
      </c>
      <c r="DE69">
        <v>6520</v>
      </c>
      <c r="DF69">
        <v>2194</v>
      </c>
      <c r="DG69">
        <v>17541</v>
      </c>
      <c r="DH69">
        <v>38</v>
      </c>
      <c r="DI69">
        <v>4591</v>
      </c>
      <c r="DJ69">
        <v>356</v>
      </c>
      <c r="DK69">
        <v>10555</v>
      </c>
      <c r="DL69">
        <v>0</v>
      </c>
      <c r="DM69">
        <v>5</v>
      </c>
      <c r="DN69">
        <v>0</v>
      </c>
      <c r="DO69">
        <v>0</v>
      </c>
      <c r="DP69">
        <v>4</v>
      </c>
      <c r="DQ69">
        <v>46</v>
      </c>
      <c r="DR69">
        <v>882</v>
      </c>
      <c r="DS69">
        <v>2161</v>
      </c>
      <c r="DT69">
        <v>2</v>
      </c>
      <c r="DU69">
        <v>28</v>
      </c>
      <c r="DV69">
        <v>52</v>
      </c>
      <c r="DW69">
        <v>473</v>
      </c>
      <c r="DX69">
        <v>41635</v>
      </c>
      <c r="DY69">
        <v>0</v>
      </c>
      <c r="DZ69">
        <v>48</v>
      </c>
      <c r="EA69">
        <v>0</v>
      </c>
      <c r="EB69">
        <v>1</v>
      </c>
      <c r="EC69">
        <v>0</v>
      </c>
      <c r="ED69">
        <v>0</v>
      </c>
      <c r="EE69">
        <v>495</v>
      </c>
      <c r="EF69">
        <v>42130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15</v>
      </c>
      <c r="EO69">
        <v>85</v>
      </c>
      <c r="EP69">
        <v>200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7</v>
      </c>
      <c r="EX69">
        <v>14</v>
      </c>
      <c r="EY69">
        <v>109613</v>
      </c>
      <c r="EZ69">
        <v>0.58495898913766353</v>
      </c>
      <c r="FA69">
        <v>2.0249205645459245</v>
      </c>
      <c r="FB69">
        <v>1598</v>
      </c>
      <c r="FC69">
        <v>534</v>
      </c>
      <c r="FD69">
        <v>659</v>
      </c>
      <c r="FE69">
        <v>2354</v>
      </c>
      <c r="FF69">
        <v>568419</v>
      </c>
      <c r="FG69">
        <v>0.39</v>
      </c>
      <c r="FH69">
        <v>722680</v>
      </c>
      <c r="FI69">
        <v>0.82</v>
      </c>
      <c r="FJ69">
        <v>787390</v>
      </c>
      <c r="FK69">
        <v>0.24</v>
      </c>
      <c r="FL69">
        <v>1</v>
      </c>
      <c r="FM69">
        <v>1</v>
      </c>
      <c r="FN69">
        <v>1</v>
      </c>
      <c r="FO69" t="s">
        <v>517</v>
      </c>
      <c r="FP69" t="s">
        <v>519</v>
      </c>
      <c r="FQ69" t="s">
        <v>1136</v>
      </c>
      <c r="FR69" t="s">
        <v>517</v>
      </c>
      <c r="FS69" t="s">
        <v>1379</v>
      </c>
      <c r="FT69">
        <v>9</v>
      </c>
      <c r="FU69">
        <v>164</v>
      </c>
      <c r="FV69">
        <v>5</v>
      </c>
      <c r="FW69">
        <v>149</v>
      </c>
      <c r="FX69">
        <v>303</v>
      </c>
      <c r="FY69" t="s">
        <v>519</v>
      </c>
      <c r="GA69">
        <v>46</v>
      </c>
      <c r="GB69" t="s">
        <v>519</v>
      </c>
      <c r="GC69" t="s">
        <v>519</v>
      </c>
      <c r="GD69">
        <v>6</v>
      </c>
      <c r="GE69">
        <v>8</v>
      </c>
      <c r="GF69" t="s">
        <v>519</v>
      </c>
      <c r="GG69" t="s">
        <v>519</v>
      </c>
      <c r="GH69">
        <v>2</v>
      </c>
      <c r="GI69">
        <v>1</v>
      </c>
      <c r="GJ69" t="s">
        <v>519</v>
      </c>
      <c r="GK69">
        <v>37</v>
      </c>
      <c r="GL69" t="s">
        <v>519</v>
      </c>
      <c r="GM69">
        <v>1</v>
      </c>
      <c r="GN69">
        <v>4</v>
      </c>
      <c r="GO69" t="s">
        <v>627</v>
      </c>
      <c r="GP69">
        <v>0</v>
      </c>
      <c r="GQ69" t="s">
        <v>627</v>
      </c>
      <c r="GR69">
        <v>6</v>
      </c>
      <c r="GS69" t="s">
        <v>628</v>
      </c>
      <c r="GT69">
        <v>35</v>
      </c>
      <c r="GU69" t="s">
        <v>628</v>
      </c>
      <c r="GV69">
        <v>2</v>
      </c>
      <c r="GW69">
        <v>1</v>
      </c>
      <c r="GX69" t="s">
        <v>774</v>
      </c>
      <c r="GY69">
        <v>5</v>
      </c>
      <c r="GZ69" t="s">
        <v>519</v>
      </c>
      <c r="HA69" t="s">
        <v>519</v>
      </c>
      <c r="HB69">
        <v>0</v>
      </c>
      <c r="HC69">
        <v>14717</v>
      </c>
      <c r="HD69">
        <v>14717</v>
      </c>
      <c r="HE69">
        <v>208</v>
      </c>
      <c r="HF69">
        <v>0</v>
      </c>
      <c r="HG69">
        <v>10979</v>
      </c>
      <c r="HH69">
        <v>12576</v>
      </c>
      <c r="HI69">
        <v>0</v>
      </c>
      <c r="HJ69">
        <v>0</v>
      </c>
      <c r="HK69">
        <v>5</v>
      </c>
      <c r="HL69">
        <v>1</v>
      </c>
      <c r="HM69">
        <v>21</v>
      </c>
      <c r="HN69">
        <v>47</v>
      </c>
      <c r="HO69">
        <v>38</v>
      </c>
      <c r="HP69" t="s">
        <v>519</v>
      </c>
      <c r="HQ69" t="s">
        <v>519</v>
      </c>
      <c r="HR69" t="s">
        <v>519</v>
      </c>
      <c r="HS69" t="s">
        <v>519</v>
      </c>
      <c r="HT69" t="s">
        <v>519</v>
      </c>
      <c r="HU69" t="s">
        <v>519</v>
      </c>
      <c r="HV69" t="s">
        <v>519</v>
      </c>
      <c r="HW69" t="s">
        <v>519</v>
      </c>
      <c r="HX69" t="s">
        <v>519</v>
      </c>
      <c r="HY69" t="s">
        <v>519</v>
      </c>
      <c r="HZ69" t="s">
        <v>519</v>
      </c>
      <c r="IA69" t="s">
        <v>519</v>
      </c>
      <c r="IB69" t="s">
        <v>519</v>
      </c>
      <c r="IC69" t="s">
        <v>574</v>
      </c>
      <c r="ID69" t="s">
        <v>564</v>
      </c>
      <c r="IE69" s="94"/>
      <c r="IF69" s="94">
        <v>39934</v>
      </c>
      <c r="IG69" t="s">
        <v>517</v>
      </c>
      <c r="IH69" t="s">
        <v>517</v>
      </c>
      <c r="II69" t="s">
        <v>517</v>
      </c>
      <c r="IJ69" t="s">
        <v>519</v>
      </c>
      <c r="IK69" t="s">
        <v>519</v>
      </c>
      <c r="IL69" t="s">
        <v>556</v>
      </c>
      <c r="IM69">
        <v>6</v>
      </c>
      <c r="IR69" t="s">
        <v>528</v>
      </c>
    </row>
    <row r="70" spans="1:252">
      <c r="A70">
        <v>67</v>
      </c>
      <c r="B70" t="s">
        <v>1126</v>
      </c>
      <c r="C70" t="s">
        <v>1137</v>
      </c>
      <c r="D70">
        <v>517</v>
      </c>
      <c r="E70" t="s">
        <v>1138</v>
      </c>
      <c r="F70">
        <v>96.1</v>
      </c>
      <c r="G70" t="s">
        <v>1140</v>
      </c>
      <c r="H70" t="s">
        <v>1139</v>
      </c>
      <c r="I70" t="s">
        <v>1141</v>
      </c>
      <c r="J70">
        <v>1175</v>
      </c>
      <c r="K70" t="s">
        <v>1142</v>
      </c>
      <c r="L70" t="s">
        <v>1143</v>
      </c>
      <c r="M70" t="s">
        <v>1144</v>
      </c>
      <c r="N70" t="s">
        <v>550</v>
      </c>
      <c r="O70" t="s">
        <v>519</v>
      </c>
      <c r="P70" t="s">
        <v>1555</v>
      </c>
      <c r="Q70" t="s">
        <v>516</v>
      </c>
      <c r="R70" t="s">
        <v>519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1</v>
      </c>
      <c r="AE70">
        <v>5</v>
      </c>
      <c r="AF70">
        <v>0</v>
      </c>
      <c r="AG70">
        <v>0</v>
      </c>
      <c r="AH70">
        <v>7</v>
      </c>
      <c r="AI70">
        <v>2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BI70">
        <v>2</v>
      </c>
      <c r="BJ70">
        <v>1</v>
      </c>
      <c r="BK70" t="s">
        <v>1375</v>
      </c>
      <c r="BL70">
        <v>1</v>
      </c>
      <c r="BM70" t="s">
        <v>1375</v>
      </c>
      <c r="BQ70">
        <v>2</v>
      </c>
      <c r="BR70">
        <v>2</v>
      </c>
      <c r="BS70" t="s">
        <v>1375</v>
      </c>
      <c r="BT70" t="s">
        <v>519</v>
      </c>
      <c r="BU70" t="s">
        <v>519</v>
      </c>
      <c r="BV70" t="s">
        <v>519</v>
      </c>
      <c r="BW70">
        <v>0</v>
      </c>
      <c r="BX70">
        <v>7</v>
      </c>
      <c r="BY70">
        <v>0</v>
      </c>
      <c r="BZ70">
        <v>0</v>
      </c>
      <c r="CA70">
        <v>0</v>
      </c>
      <c r="CB70" t="s">
        <v>538</v>
      </c>
      <c r="CC70">
        <v>1</v>
      </c>
      <c r="CD70" s="2">
        <v>0.70833333333333337</v>
      </c>
      <c r="CE70" s="2">
        <v>0.375</v>
      </c>
      <c r="CF70" s="2"/>
      <c r="CG70" s="2"/>
      <c r="CH70" s="2"/>
      <c r="CI70" s="2"/>
      <c r="CJ70" t="s">
        <v>521</v>
      </c>
      <c r="CK70" t="s">
        <v>720</v>
      </c>
      <c r="CL70">
        <v>1</v>
      </c>
      <c r="CM70" s="2">
        <v>0.35416666666666669</v>
      </c>
      <c r="CN70" s="2">
        <v>0.375</v>
      </c>
      <c r="CO70" s="2"/>
      <c r="CP70" s="2"/>
      <c r="CQ70" s="2"/>
      <c r="CR70" s="2"/>
      <c r="CS70" t="s">
        <v>1376</v>
      </c>
      <c r="CT70">
        <v>823</v>
      </c>
      <c r="CU70">
        <v>554</v>
      </c>
      <c r="CV70">
        <v>1029</v>
      </c>
      <c r="CW70" t="s">
        <v>517</v>
      </c>
      <c r="CX70" t="s">
        <v>517</v>
      </c>
      <c r="CY70" t="s">
        <v>517</v>
      </c>
      <c r="CZ70" t="s">
        <v>517</v>
      </c>
      <c r="DA70" t="s">
        <v>519</v>
      </c>
      <c r="DB70" t="s">
        <v>517</v>
      </c>
      <c r="DC70">
        <v>449</v>
      </c>
      <c r="DD70">
        <v>28</v>
      </c>
      <c r="DE70">
        <v>1613</v>
      </c>
      <c r="DF70">
        <v>268</v>
      </c>
      <c r="DG70">
        <v>4239</v>
      </c>
      <c r="DH70">
        <v>0</v>
      </c>
      <c r="DI70">
        <v>710</v>
      </c>
      <c r="DJ70">
        <v>0</v>
      </c>
      <c r="DK70">
        <v>1420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1</v>
      </c>
      <c r="DR70">
        <v>238</v>
      </c>
      <c r="DS70">
        <v>276</v>
      </c>
      <c r="DT70">
        <v>0</v>
      </c>
      <c r="DU70">
        <v>1</v>
      </c>
      <c r="DV70">
        <v>6</v>
      </c>
      <c r="DW70">
        <v>21</v>
      </c>
      <c r="DX70">
        <v>5700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5700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15425</v>
      </c>
      <c r="EZ70">
        <v>0.30225627926777354</v>
      </c>
      <c r="FA70">
        <v>1.0944373492266213</v>
      </c>
      <c r="FB70">
        <v>503</v>
      </c>
      <c r="FC70">
        <v>93</v>
      </c>
      <c r="FD70">
        <v>139</v>
      </c>
      <c r="FE70">
        <v>523</v>
      </c>
      <c r="FF70">
        <v>561311</v>
      </c>
      <c r="FG70">
        <v>1.6</v>
      </c>
      <c r="FH70">
        <v>17414</v>
      </c>
      <c r="FI70">
        <v>0.1</v>
      </c>
      <c r="FJ70">
        <v>154080</v>
      </c>
      <c r="FK70">
        <v>0.4</v>
      </c>
      <c r="FL70">
        <v>3</v>
      </c>
      <c r="FM70">
        <v>3</v>
      </c>
      <c r="FN70">
        <v>1</v>
      </c>
      <c r="FO70" t="s">
        <v>517</v>
      </c>
      <c r="FP70" t="s">
        <v>517</v>
      </c>
      <c r="FQ70" t="s">
        <v>519</v>
      </c>
      <c r="FR70" t="s">
        <v>519</v>
      </c>
      <c r="FS70" t="s">
        <v>1404</v>
      </c>
      <c r="FT70">
        <v>45</v>
      </c>
      <c r="FU70">
        <v>241</v>
      </c>
      <c r="FV70">
        <v>31</v>
      </c>
      <c r="FW70">
        <v>214</v>
      </c>
      <c r="FX70">
        <v>459</v>
      </c>
      <c r="FY70" t="s">
        <v>519</v>
      </c>
      <c r="GA70">
        <v>1</v>
      </c>
      <c r="GB70" t="s">
        <v>519</v>
      </c>
      <c r="GC70">
        <v>0</v>
      </c>
      <c r="GD70" t="s">
        <v>519</v>
      </c>
      <c r="GE70" t="s">
        <v>519</v>
      </c>
      <c r="GF70" t="s">
        <v>519</v>
      </c>
      <c r="GG70" t="s">
        <v>519</v>
      </c>
      <c r="GH70">
        <v>0</v>
      </c>
      <c r="GI70">
        <v>0</v>
      </c>
      <c r="GJ70" t="s">
        <v>519</v>
      </c>
      <c r="GK70">
        <v>5</v>
      </c>
      <c r="GL70" t="s">
        <v>519</v>
      </c>
      <c r="GM70" t="s">
        <v>519</v>
      </c>
      <c r="GN70" t="s">
        <v>519</v>
      </c>
      <c r="GO70">
        <v>4</v>
      </c>
      <c r="GP70">
        <v>0</v>
      </c>
      <c r="GQ70">
        <v>4</v>
      </c>
      <c r="GR70">
        <v>0</v>
      </c>
      <c r="GS70" t="s">
        <v>524</v>
      </c>
      <c r="GT70">
        <v>5</v>
      </c>
      <c r="GU70" t="s">
        <v>524</v>
      </c>
      <c r="GV70">
        <v>1</v>
      </c>
      <c r="GW70">
        <v>1</v>
      </c>
      <c r="GX70" t="s">
        <v>1145</v>
      </c>
      <c r="GY70">
        <v>3</v>
      </c>
      <c r="GZ70" t="s">
        <v>519</v>
      </c>
      <c r="HA70" t="s">
        <v>519</v>
      </c>
      <c r="HB70">
        <v>0</v>
      </c>
      <c r="HC70">
        <v>6617</v>
      </c>
      <c r="HD70">
        <v>6617</v>
      </c>
      <c r="HE70">
        <v>62</v>
      </c>
      <c r="HF70">
        <v>1718</v>
      </c>
      <c r="HG70">
        <v>2211</v>
      </c>
      <c r="HH70">
        <v>3625</v>
      </c>
      <c r="HI70">
        <v>0</v>
      </c>
      <c r="HJ70">
        <v>3</v>
      </c>
      <c r="HK70">
        <v>3</v>
      </c>
      <c r="HL70">
        <v>9</v>
      </c>
      <c r="HM70" t="s">
        <v>519</v>
      </c>
      <c r="HN70">
        <v>0</v>
      </c>
      <c r="HO70">
        <v>0</v>
      </c>
      <c r="HP70" t="s">
        <v>519</v>
      </c>
      <c r="HQ70" t="s">
        <v>519</v>
      </c>
      <c r="HR70" t="s">
        <v>519</v>
      </c>
      <c r="HS70" t="s">
        <v>519</v>
      </c>
      <c r="HT70" t="s">
        <v>519</v>
      </c>
      <c r="HU70" t="s">
        <v>519</v>
      </c>
      <c r="HV70" t="s">
        <v>519</v>
      </c>
      <c r="HW70" t="s">
        <v>519</v>
      </c>
      <c r="HX70" t="s">
        <v>519</v>
      </c>
      <c r="HY70" t="s">
        <v>519</v>
      </c>
      <c r="HZ70" t="s">
        <v>519</v>
      </c>
      <c r="IA70" t="s">
        <v>519</v>
      </c>
      <c r="IB70" t="s">
        <v>519</v>
      </c>
      <c r="IC70" t="s">
        <v>619</v>
      </c>
      <c r="ID70" t="s">
        <v>1146</v>
      </c>
      <c r="IE70" s="94" t="s">
        <v>1476</v>
      </c>
      <c r="IF70" s="94" t="s">
        <v>1383</v>
      </c>
      <c r="IG70" t="s">
        <v>517</v>
      </c>
      <c r="IH70" t="s">
        <v>517</v>
      </c>
      <c r="II70" t="s">
        <v>517</v>
      </c>
      <c r="IJ70" t="s">
        <v>517</v>
      </c>
      <c r="IK70" t="s">
        <v>517</v>
      </c>
      <c r="IR70" t="s">
        <v>528</v>
      </c>
    </row>
    <row r="71" spans="1:252">
      <c r="A71">
        <v>68</v>
      </c>
      <c r="B71" t="s">
        <v>1147</v>
      </c>
      <c r="C71" t="s">
        <v>1148</v>
      </c>
      <c r="D71">
        <v>804</v>
      </c>
      <c r="E71" t="s">
        <v>1149</v>
      </c>
      <c r="F71">
        <v>344</v>
      </c>
      <c r="G71" t="s">
        <v>1151</v>
      </c>
      <c r="H71" t="s">
        <v>1150</v>
      </c>
      <c r="I71" t="s">
        <v>1152</v>
      </c>
      <c r="J71" t="s">
        <v>512</v>
      </c>
      <c r="K71" t="s">
        <v>1556</v>
      </c>
      <c r="L71" t="s">
        <v>1557</v>
      </c>
      <c r="M71" t="s">
        <v>1558</v>
      </c>
      <c r="N71" t="s">
        <v>1559</v>
      </c>
      <c r="O71" t="s">
        <v>517</v>
      </c>
      <c r="V71">
        <v>0</v>
      </c>
      <c r="W71">
        <v>0</v>
      </c>
      <c r="X71">
        <v>1</v>
      </c>
      <c r="Y71">
        <v>0</v>
      </c>
      <c r="Z71">
        <v>0</v>
      </c>
      <c r="AA71">
        <v>1</v>
      </c>
      <c r="AB71">
        <v>1</v>
      </c>
      <c r="AC71">
        <v>0</v>
      </c>
      <c r="AD71">
        <v>1</v>
      </c>
      <c r="AE71">
        <v>9</v>
      </c>
      <c r="AF71">
        <v>0</v>
      </c>
      <c r="AG71">
        <v>0</v>
      </c>
      <c r="AH71">
        <v>11</v>
      </c>
      <c r="AI71">
        <v>7</v>
      </c>
      <c r="AJ71">
        <v>0.1</v>
      </c>
      <c r="AK71">
        <v>0</v>
      </c>
      <c r="AL71">
        <v>0.75</v>
      </c>
      <c r="AM71">
        <v>0.85</v>
      </c>
      <c r="AN71">
        <v>1</v>
      </c>
      <c r="AO71">
        <v>0</v>
      </c>
      <c r="AP71">
        <v>1</v>
      </c>
      <c r="AQ71">
        <v>2</v>
      </c>
      <c r="AR71">
        <v>2</v>
      </c>
      <c r="AS71">
        <v>8</v>
      </c>
      <c r="AT71">
        <v>70</v>
      </c>
      <c r="AU71">
        <v>149</v>
      </c>
      <c r="AV71" t="s">
        <v>1374</v>
      </c>
      <c r="AW71">
        <v>9</v>
      </c>
      <c r="AX71" t="s">
        <v>1375</v>
      </c>
      <c r="AY71">
        <v>2</v>
      </c>
      <c r="AZ71">
        <v>3</v>
      </c>
      <c r="BA71" t="s">
        <v>1374</v>
      </c>
      <c r="BB71">
        <v>3</v>
      </c>
      <c r="BC71">
        <v>9</v>
      </c>
      <c r="BD71" t="s">
        <v>1375</v>
      </c>
      <c r="BE71">
        <v>90</v>
      </c>
      <c r="BF71" t="s">
        <v>1375</v>
      </c>
      <c r="BG71">
        <v>3</v>
      </c>
      <c r="BH71">
        <v>6</v>
      </c>
      <c r="BL71">
        <v>9</v>
      </c>
      <c r="BM71" t="s">
        <v>1375</v>
      </c>
      <c r="BN71">
        <v>2</v>
      </c>
      <c r="BO71">
        <v>3</v>
      </c>
      <c r="BP71" t="s">
        <v>1374</v>
      </c>
      <c r="BT71" t="s">
        <v>517</v>
      </c>
      <c r="BU71" t="s">
        <v>517</v>
      </c>
      <c r="BV71" t="s">
        <v>519</v>
      </c>
      <c r="BW71">
        <v>2</v>
      </c>
      <c r="BX71">
        <v>10</v>
      </c>
      <c r="BY71">
        <v>0</v>
      </c>
      <c r="BZ71">
        <v>0</v>
      </c>
      <c r="CA71">
        <v>0</v>
      </c>
      <c r="CB71" t="s">
        <v>538</v>
      </c>
      <c r="CC71">
        <v>1</v>
      </c>
      <c r="CD71" s="2">
        <v>0.6875</v>
      </c>
      <c r="CE71" s="2">
        <v>0.35416666666666669</v>
      </c>
      <c r="CF71" s="2"/>
      <c r="CG71" s="2"/>
      <c r="CH71" s="2"/>
      <c r="CI71" s="2"/>
      <c r="CJ71" t="s">
        <v>521</v>
      </c>
      <c r="CK71" t="s">
        <v>540</v>
      </c>
      <c r="CL71">
        <v>1</v>
      </c>
      <c r="CM71" s="2">
        <v>0.35416666666666669</v>
      </c>
      <c r="CN71" s="2">
        <v>0.6875</v>
      </c>
      <c r="CO71" s="2"/>
      <c r="CP71" s="2"/>
      <c r="CQ71" s="2"/>
      <c r="CR71" s="2"/>
      <c r="CS71" t="s">
        <v>1560</v>
      </c>
      <c r="CT71">
        <v>1551</v>
      </c>
      <c r="CU71">
        <v>2240</v>
      </c>
      <c r="CV71">
        <v>6448</v>
      </c>
      <c r="CW71" t="s">
        <v>517</v>
      </c>
      <c r="CX71" t="s">
        <v>517</v>
      </c>
      <c r="CY71" t="s">
        <v>517</v>
      </c>
      <c r="CZ71" t="s">
        <v>519</v>
      </c>
      <c r="DA71" t="s">
        <v>519</v>
      </c>
      <c r="DB71" t="s">
        <v>517</v>
      </c>
      <c r="DC71">
        <v>171</v>
      </c>
      <c r="DD71">
        <v>53</v>
      </c>
      <c r="DE71">
        <v>6180</v>
      </c>
      <c r="DF71">
        <v>2802</v>
      </c>
      <c r="DG71">
        <v>18188</v>
      </c>
      <c r="DH71">
        <v>94</v>
      </c>
      <c r="DI71">
        <v>4608</v>
      </c>
      <c r="DJ71">
        <v>192</v>
      </c>
      <c r="DK71">
        <v>10030</v>
      </c>
      <c r="DL71">
        <v>0</v>
      </c>
      <c r="DM71">
        <v>0</v>
      </c>
      <c r="DN71">
        <v>2</v>
      </c>
      <c r="DO71">
        <v>0</v>
      </c>
      <c r="DP71">
        <v>129</v>
      </c>
      <c r="DQ71">
        <v>72</v>
      </c>
      <c r="DR71">
        <v>1844</v>
      </c>
      <c r="DS71">
        <v>1139</v>
      </c>
      <c r="DT71">
        <v>37</v>
      </c>
      <c r="DU71">
        <v>173</v>
      </c>
      <c r="DV71">
        <v>124</v>
      </c>
      <c r="DW71">
        <v>381</v>
      </c>
      <c r="DX71">
        <v>44089</v>
      </c>
      <c r="DY71">
        <v>146</v>
      </c>
      <c r="DZ71">
        <v>34</v>
      </c>
      <c r="EA71">
        <v>9</v>
      </c>
      <c r="EB71">
        <v>1</v>
      </c>
      <c r="EC71">
        <v>3</v>
      </c>
      <c r="ED71">
        <v>0</v>
      </c>
      <c r="EE71">
        <v>2010</v>
      </c>
      <c r="EF71">
        <v>46099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24</v>
      </c>
      <c r="EO71">
        <v>1</v>
      </c>
      <c r="EP71">
        <v>50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33875</v>
      </c>
      <c r="EZ71">
        <v>0.51296476244054623</v>
      </c>
      <c r="FA71">
        <v>0.57749024020184447</v>
      </c>
      <c r="FB71">
        <v>1715</v>
      </c>
      <c r="FC71">
        <v>536</v>
      </c>
      <c r="FD71">
        <v>580</v>
      </c>
      <c r="FE71">
        <v>1851</v>
      </c>
      <c r="FF71">
        <v>918153</v>
      </c>
      <c r="FG71">
        <v>0.6</v>
      </c>
      <c r="FH71">
        <v>678373</v>
      </c>
      <c r="FI71">
        <v>0.9</v>
      </c>
      <c r="FJ71">
        <v>539355</v>
      </c>
      <c r="FK71">
        <v>0.2</v>
      </c>
      <c r="FL71">
        <v>1</v>
      </c>
      <c r="FM71">
        <v>1</v>
      </c>
      <c r="FN71">
        <v>1</v>
      </c>
      <c r="FO71" t="s">
        <v>517</v>
      </c>
      <c r="FP71" t="s">
        <v>517</v>
      </c>
      <c r="FQ71" t="s">
        <v>519</v>
      </c>
      <c r="FR71" t="s">
        <v>517</v>
      </c>
      <c r="FS71" t="s">
        <v>1379</v>
      </c>
      <c r="FT71">
        <v>26</v>
      </c>
      <c r="FU71">
        <v>924</v>
      </c>
      <c r="FV71">
        <v>19</v>
      </c>
      <c r="FW71">
        <v>648</v>
      </c>
      <c r="FX71">
        <v>1315</v>
      </c>
      <c r="FY71" t="s">
        <v>519</v>
      </c>
      <c r="GA71">
        <v>96</v>
      </c>
      <c r="GB71">
        <v>5</v>
      </c>
      <c r="GC71" t="s">
        <v>519</v>
      </c>
      <c r="GD71" t="s">
        <v>519</v>
      </c>
      <c r="GE71" t="s">
        <v>519</v>
      </c>
      <c r="GF71" t="s">
        <v>519</v>
      </c>
      <c r="GG71" t="s">
        <v>519</v>
      </c>
      <c r="GH71">
        <v>1</v>
      </c>
      <c r="GI71">
        <v>3</v>
      </c>
      <c r="GJ71" t="s">
        <v>519</v>
      </c>
      <c r="GK71">
        <v>32</v>
      </c>
      <c r="GL71">
        <v>0</v>
      </c>
      <c r="GM71">
        <v>0</v>
      </c>
      <c r="GN71">
        <v>0</v>
      </c>
      <c r="GO71" t="s">
        <v>599</v>
      </c>
      <c r="GP71">
        <v>0</v>
      </c>
      <c r="GQ71" t="s">
        <v>761</v>
      </c>
      <c r="GR71">
        <v>18</v>
      </c>
      <c r="GS71" t="s">
        <v>561</v>
      </c>
      <c r="GT71">
        <v>29</v>
      </c>
      <c r="GU71" t="s">
        <v>959</v>
      </c>
      <c r="GV71">
        <v>3</v>
      </c>
      <c r="GW71">
        <v>3</v>
      </c>
      <c r="GX71" t="s">
        <v>1153</v>
      </c>
      <c r="GY71">
        <v>37</v>
      </c>
      <c r="GZ71" t="s">
        <v>519</v>
      </c>
      <c r="HA71" t="s">
        <v>519</v>
      </c>
      <c r="HB71">
        <v>0</v>
      </c>
      <c r="HC71">
        <v>9163</v>
      </c>
      <c r="HD71">
        <v>9163</v>
      </c>
      <c r="HE71">
        <v>136</v>
      </c>
      <c r="HF71">
        <v>172</v>
      </c>
      <c r="HG71">
        <v>7588</v>
      </c>
      <c r="HH71">
        <v>12306</v>
      </c>
      <c r="HI71">
        <v>14</v>
      </c>
      <c r="HJ71">
        <v>14</v>
      </c>
      <c r="HK71">
        <v>14</v>
      </c>
      <c r="HL71">
        <v>199</v>
      </c>
      <c r="HM71">
        <v>0</v>
      </c>
      <c r="HN71">
        <v>1306</v>
      </c>
      <c r="HO71">
        <v>1085</v>
      </c>
      <c r="HP71">
        <v>749</v>
      </c>
      <c r="HQ71">
        <v>790</v>
      </c>
      <c r="HR71">
        <v>0</v>
      </c>
      <c r="HS71">
        <v>0</v>
      </c>
      <c r="HT71">
        <v>0</v>
      </c>
      <c r="HU71">
        <v>17</v>
      </c>
      <c r="HV71">
        <v>0</v>
      </c>
      <c r="HW71">
        <v>0</v>
      </c>
      <c r="HX71">
        <v>13</v>
      </c>
      <c r="HY71">
        <v>215</v>
      </c>
      <c r="HZ71">
        <v>215</v>
      </c>
      <c r="IA71">
        <v>1950</v>
      </c>
      <c r="IB71">
        <v>0</v>
      </c>
      <c r="IC71" t="s">
        <v>525</v>
      </c>
      <c r="ID71" t="s">
        <v>724</v>
      </c>
      <c r="IE71" s="94">
        <v>36950</v>
      </c>
      <c r="IF71" s="94"/>
      <c r="IG71" t="s">
        <v>517</v>
      </c>
      <c r="IH71" t="s">
        <v>517</v>
      </c>
      <c r="II71" t="s">
        <v>517</v>
      </c>
      <c r="IJ71" t="s">
        <v>517</v>
      </c>
      <c r="IK71" t="s">
        <v>517</v>
      </c>
      <c r="IL71" t="s">
        <v>556</v>
      </c>
      <c r="IM71">
        <v>6</v>
      </c>
      <c r="IR71" t="s">
        <v>528</v>
      </c>
    </row>
    <row r="72" spans="1:252">
      <c r="A72">
        <v>69</v>
      </c>
      <c r="B72" t="s">
        <v>1154</v>
      </c>
      <c r="C72" t="s">
        <v>1368</v>
      </c>
      <c r="D72">
        <v>1015</v>
      </c>
      <c r="E72" t="s">
        <v>545</v>
      </c>
      <c r="G72" t="s">
        <v>1155</v>
      </c>
      <c r="H72" t="s">
        <v>1561</v>
      </c>
      <c r="I72" t="s">
        <v>1156</v>
      </c>
      <c r="J72" t="s">
        <v>1562</v>
      </c>
      <c r="K72" t="s">
        <v>1157</v>
      </c>
      <c r="L72" t="s">
        <v>1563</v>
      </c>
      <c r="M72" t="s">
        <v>1158</v>
      </c>
      <c r="N72" t="s">
        <v>550</v>
      </c>
      <c r="O72" t="s">
        <v>519</v>
      </c>
      <c r="P72" t="s">
        <v>1159</v>
      </c>
      <c r="Q72" t="s">
        <v>550</v>
      </c>
      <c r="R72" t="s">
        <v>519</v>
      </c>
      <c r="V72">
        <v>2</v>
      </c>
      <c r="W72">
        <v>1</v>
      </c>
      <c r="X72">
        <v>1</v>
      </c>
      <c r="Y72">
        <v>3</v>
      </c>
      <c r="Z72">
        <v>0</v>
      </c>
      <c r="AA72">
        <v>4</v>
      </c>
      <c r="AB72">
        <v>0</v>
      </c>
      <c r="AC72">
        <v>0</v>
      </c>
      <c r="AD72">
        <v>2</v>
      </c>
      <c r="AE72">
        <v>7</v>
      </c>
      <c r="AF72">
        <v>0</v>
      </c>
      <c r="AG72">
        <v>0</v>
      </c>
      <c r="AH72">
        <v>9</v>
      </c>
      <c r="AI72">
        <v>1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3</v>
      </c>
      <c r="AS72">
        <v>5</v>
      </c>
      <c r="AT72">
        <v>1</v>
      </c>
      <c r="AU72">
        <v>133</v>
      </c>
      <c r="AV72" t="s">
        <v>1374</v>
      </c>
      <c r="AW72">
        <v>133</v>
      </c>
      <c r="AX72" t="s">
        <v>1374</v>
      </c>
      <c r="BB72">
        <v>2</v>
      </c>
      <c r="BC72">
        <v>2</v>
      </c>
      <c r="BD72" t="s">
        <v>1375</v>
      </c>
      <c r="BE72">
        <v>868</v>
      </c>
      <c r="BF72" t="s">
        <v>1375</v>
      </c>
      <c r="BG72">
        <v>1</v>
      </c>
      <c r="BH72">
        <v>1</v>
      </c>
      <c r="BI72">
        <v>20</v>
      </c>
      <c r="BJ72">
        <v>24</v>
      </c>
      <c r="BK72" t="s">
        <v>1378</v>
      </c>
      <c r="BL72">
        <v>28</v>
      </c>
      <c r="BM72" t="s">
        <v>1378</v>
      </c>
      <c r="BN72">
        <v>1</v>
      </c>
      <c r="BO72">
        <v>1</v>
      </c>
      <c r="BP72" t="s">
        <v>1374</v>
      </c>
      <c r="BT72" t="s">
        <v>519</v>
      </c>
      <c r="BU72" t="s">
        <v>517</v>
      </c>
      <c r="BV72" t="s">
        <v>519</v>
      </c>
      <c r="BW72">
        <v>27</v>
      </c>
      <c r="BX72">
        <v>7</v>
      </c>
      <c r="BY72">
        <v>0</v>
      </c>
      <c r="BZ72">
        <v>14</v>
      </c>
      <c r="CA72">
        <v>0</v>
      </c>
      <c r="CB72" t="s">
        <v>520</v>
      </c>
      <c r="CC72">
        <v>1</v>
      </c>
      <c r="CD72" s="2">
        <v>0.69444444444444453</v>
      </c>
      <c r="CE72" s="2">
        <v>0.375</v>
      </c>
      <c r="CF72" s="2"/>
      <c r="CG72" s="2"/>
      <c r="CH72" s="2"/>
      <c r="CI72" s="2"/>
      <c r="CJ72" t="s">
        <v>521</v>
      </c>
      <c r="CK72" t="s">
        <v>522</v>
      </c>
      <c r="CL72">
        <v>1</v>
      </c>
      <c r="CM72" s="2">
        <v>0.35416666666666669</v>
      </c>
      <c r="CN72" s="2">
        <v>0.69444444444444453</v>
      </c>
      <c r="CO72" s="2"/>
      <c r="CP72" s="2"/>
      <c r="CQ72" s="2"/>
      <c r="CR72" s="2"/>
      <c r="CS72" t="s">
        <v>1376</v>
      </c>
      <c r="CT72">
        <v>869</v>
      </c>
      <c r="CU72">
        <v>856</v>
      </c>
      <c r="CV72">
        <v>3148</v>
      </c>
      <c r="CW72" t="s">
        <v>517</v>
      </c>
      <c r="CX72" t="s">
        <v>517</v>
      </c>
      <c r="CY72" t="s">
        <v>517</v>
      </c>
      <c r="CZ72" t="s">
        <v>517</v>
      </c>
      <c r="DA72" t="s">
        <v>517</v>
      </c>
      <c r="DB72" t="s">
        <v>517</v>
      </c>
      <c r="DC72">
        <v>391</v>
      </c>
      <c r="DD72">
        <v>10</v>
      </c>
      <c r="DE72">
        <v>14146</v>
      </c>
      <c r="DF72">
        <v>114</v>
      </c>
      <c r="DG72">
        <v>28921</v>
      </c>
      <c r="DH72">
        <v>35</v>
      </c>
      <c r="DI72">
        <v>30</v>
      </c>
      <c r="DJ72">
        <v>9251</v>
      </c>
      <c r="DK72">
        <v>34786.25</v>
      </c>
      <c r="DL72">
        <v>14</v>
      </c>
      <c r="DM72">
        <v>2</v>
      </c>
      <c r="DN72">
        <v>0</v>
      </c>
      <c r="DO72">
        <v>0</v>
      </c>
      <c r="DP72">
        <v>0</v>
      </c>
      <c r="DQ72">
        <v>20</v>
      </c>
      <c r="DR72">
        <v>1680</v>
      </c>
      <c r="DS72">
        <v>402</v>
      </c>
      <c r="DT72">
        <v>64</v>
      </c>
      <c r="DU72">
        <v>94</v>
      </c>
      <c r="DV72">
        <v>133</v>
      </c>
      <c r="DW72">
        <v>148</v>
      </c>
      <c r="DX72">
        <v>28926</v>
      </c>
      <c r="DY72">
        <v>38</v>
      </c>
      <c r="DZ72">
        <v>0</v>
      </c>
      <c r="EA72">
        <v>94</v>
      </c>
      <c r="EB72">
        <v>0</v>
      </c>
      <c r="EC72">
        <v>0</v>
      </c>
      <c r="ED72">
        <v>0</v>
      </c>
      <c r="EE72">
        <v>1790</v>
      </c>
      <c r="EF72">
        <v>30716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138</v>
      </c>
      <c r="EO72">
        <v>0</v>
      </c>
      <c r="EP72">
        <v>276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25238</v>
      </c>
      <c r="EZ72">
        <v>1.0952849496221662</v>
      </c>
      <c r="FA72">
        <v>0.26488245172124264</v>
      </c>
      <c r="FB72">
        <v>1330</v>
      </c>
      <c r="FC72">
        <v>350</v>
      </c>
      <c r="FD72">
        <v>399</v>
      </c>
      <c r="FE72">
        <v>1416</v>
      </c>
      <c r="FF72">
        <v>1387498</v>
      </c>
      <c r="FG72">
        <v>1.07</v>
      </c>
      <c r="FH72">
        <v>533820</v>
      </c>
      <c r="FI72">
        <v>1.23</v>
      </c>
      <c r="FJ72">
        <v>1766400</v>
      </c>
      <c r="FK72">
        <v>0.78</v>
      </c>
      <c r="FL72">
        <v>1</v>
      </c>
      <c r="FM72">
        <v>1</v>
      </c>
      <c r="FN72">
        <v>1</v>
      </c>
      <c r="FO72" t="s">
        <v>517</v>
      </c>
      <c r="FP72" t="s">
        <v>519</v>
      </c>
      <c r="FQ72" t="s">
        <v>519</v>
      </c>
      <c r="FR72" t="s">
        <v>517</v>
      </c>
      <c r="FS72" t="s">
        <v>1379</v>
      </c>
      <c r="FT72">
        <v>44</v>
      </c>
      <c r="FU72">
        <v>2208</v>
      </c>
      <c r="FV72">
        <v>31</v>
      </c>
      <c r="FW72">
        <v>1266</v>
      </c>
      <c r="FX72">
        <v>2563</v>
      </c>
      <c r="FY72" t="s">
        <v>519</v>
      </c>
      <c r="GA72" t="s">
        <v>519</v>
      </c>
      <c r="GB72" t="s">
        <v>519</v>
      </c>
      <c r="GC72" t="s">
        <v>519</v>
      </c>
      <c r="GD72" t="s">
        <v>519</v>
      </c>
      <c r="GE72" t="s">
        <v>519</v>
      </c>
      <c r="GF72" t="s">
        <v>519</v>
      </c>
      <c r="GG72" t="s">
        <v>519</v>
      </c>
      <c r="GH72" t="s">
        <v>519</v>
      </c>
      <c r="GI72" t="s">
        <v>519</v>
      </c>
      <c r="GJ72" t="s">
        <v>519</v>
      </c>
      <c r="GK72" t="s">
        <v>519</v>
      </c>
      <c r="GL72" t="s">
        <v>519</v>
      </c>
      <c r="GM72" t="s">
        <v>519</v>
      </c>
      <c r="GN72" t="s">
        <v>519</v>
      </c>
      <c r="GO72" t="s">
        <v>519</v>
      </c>
      <c r="GP72">
        <v>0</v>
      </c>
      <c r="GQ72" t="s">
        <v>519</v>
      </c>
      <c r="GR72">
        <v>0</v>
      </c>
      <c r="GS72" t="s">
        <v>519</v>
      </c>
      <c r="GT72">
        <v>0</v>
      </c>
      <c r="GU72" t="s">
        <v>519</v>
      </c>
      <c r="GV72">
        <v>0</v>
      </c>
      <c r="GW72">
        <v>0</v>
      </c>
      <c r="GX72" t="s">
        <v>519</v>
      </c>
      <c r="GY72">
        <v>0</v>
      </c>
      <c r="GZ72" t="s">
        <v>519</v>
      </c>
      <c r="HA72" t="s">
        <v>519</v>
      </c>
      <c r="HB72">
        <v>0</v>
      </c>
      <c r="HC72">
        <v>10640</v>
      </c>
      <c r="HD72">
        <v>10643</v>
      </c>
      <c r="HE72">
        <v>553</v>
      </c>
      <c r="HF72">
        <v>381</v>
      </c>
      <c r="HG72">
        <v>740</v>
      </c>
      <c r="HH72">
        <v>8947</v>
      </c>
      <c r="HI72">
        <v>1</v>
      </c>
      <c r="HJ72">
        <v>1</v>
      </c>
      <c r="HK72">
        <v>1</v>
      </c>
      <c r="HL72">
        <v>1</v>
      </c>
      <c r="HM72">
        <v>0</v>
      </c>
      <c r="HN72" t="s">
        <v>519</v>
      </c>
      <c r="HO72" t="s">
        <v>519</v>
      </c>
      <c r="HP72" t="s">
        <v>519</v>
      </c>
      <c r="HQ72" t="s">
        <v>519</v>
      </c>
      <c r="HR72" t="s">
        <v>519</v>
      </c>
      <c r="HS72" t="s">
        <v>519</v>
      </c>
      <c r="HT72" t="s">
        <v>519</v>
      </c>
      <c r="HU72" t="s">
        <v>519</v>
      </c>
      <c r="HV72" t="s">
        <v>519</v>
      </c>
      <c r="HW72" t="s">
        <v>519</v>
      </c>
      <c r="HX72" t="s">
        <v>519</v>
      </c>
      <c r="HY72" t="s">
        <v>519</v>
      </c>
      <c r="HZ72" t="s">
        <v>519</v>
      </c>
      <c r="IA72" t="s">
        <v>519</v>
      </c>
      <c r="IB72" t="s">
        <v>519</v>
      </c>
      <c r="IC72" t="s">
        <v>668</v>
      </c>
      <c r="ID72" t="s">
        <v>620</v>
      </c>
      <c r="IE72" s="94">
        <v>36982</v>
      </c>
      <c r="IF72" s="94">
        <v>39539</v>
      </c>
      <c r="IG72" t="s">
        <v>517</v>
      </c>
      <c r="IH72" t="s">
        <v>517</v>
      </c>
      <c r="II72" t="s">
        <v>517</v>
      </c>
      <c r="IJ72" t="s">
        <v>517</v>
      </c>
      <c r="IK72" t="s">
        <v>517</v>
      </c>
      <c r="IL72" t="s">
        <v>556</v>
      </c>
      <c r="IM72">
        <v>6</v>
      </c>
      <c r="IR72" t="s">
        <v>528</v>
      </c>
    </row>
    <row r="73" spans="1:252">
      <c r="A73">
        <v>70</v>
      </c>
      <c r="B73" t="s">
        <v>1154</v>
      </c>
      <c r="C73" t="s">
        <v>1369</v>
      </c>
      <c r="D73">
        <v>614</v>
      </c>
      <c r="E73" t="s">
        <v>545</v>
      </c>
      <c r="F73">
        <v>150</v>
      </c>
      <c r="G73" t="s">
        <v>1160</v>
      </c>
      <c r="H73" t="s">
        <v>1564</v>
      </c>
      <c r="I73" t="s">
        <v>1161</v>
      </c>
      <c r="J73">
        <v>3505</v>
      </c>
      <c r="K73" t="s">
        <v>1162</v>
      </c>
      <c r="L73" t="s">
        <v>1565</v>
      </c>
      <c r="M73" t="s">
        <v>1163</v>
      </c>
      <c r="N73" t="s">
        <v>516</v>
      </c>
      <c r="O73" t="s">
        <v>517</v>
      </c>
      <c r="V73">
        <v>0</v>
      </c>
      <c r="W73">
        <v>1</v>
      </c>
      <c r="X73">
        <v>0</v>
      </c>
      <c r="Y73">
        <v>0</v>
      </c>
      <c r="Z73">
        <v>0</v>
      </c>
      <c r="AA73">
        <v>1</v>
      </c>
      <c r="AB73">
        <v>0</v>
      </c>
      <c r="AC73">
        <v>0</v>
      </c>
      <c r="AD73">
        <v>1</v>
      </c>
      <c r="AE73">
        <v>4</v>
      </c>
      <c r="AF73">
        <v>0</v>
      </c>
      <c r="AG73">
        <v>0</v>
      </c>
      <c r="AH73">
        <v>5</v>
      </c>
      <c r="AI73">
        <v>2</v>
      </c>
      <c r="AJ73">
        <v>0</v>
      </c>
      <c r="AK73">
        <v>0</v>
      </c>
      <c r="AL73">
        <v>0.25</v>
      </c>
      <c r="AM73">
        <v>0.25</v>
      </c>
      <c r="AN73">
        <v>0</v>
      </c>
      <c r="AO73">
        <v>0</v>
      </c>
      <c r="AP73">
        <v>0</v>
      </c>
      <c r="AQ73">
        <v>0</v>
      </c>
      <c r="AR73">
        <v>3</v>
      </c>
      <c r="AS73">
        <v>4.5</v>
      </c>
      <c r="AT73">
        <v>20</v>
      </c>
      <c r="AU73">
        <v>30</v>
      </c>
      <c r="AV73" t="s">
        <v>1374</v>
      </c>
      <c r="BG73">
        <v>1</v>
      </c>
      <c r="BH73">
        <v>2</v>
      </c>
      <c r="BN73">
        <v>1</v>
      </c>
      <c r="BO73">
        <v>2</v>
      </c>
      <c r="BP73" t="s">
        <v>1374</v>
      </c>
      <c r="BT73" t="s">
        <v>517</v>
      </c>
      <c r="BU73" t="s">
        <v>517</v>
      </c>
      <c r="BV73" t="s">
        <v>517</v>
      </c>
      <c r="BW73">
        <v>3</v>
      </c>
      <c r="BX73">
        <v>5</v>
      </c>
      <c r="BY73">
        <v>0</v>
      </c>
      <c r="BZ73">
        <v>16</v>
      </c>
      <c r="CA73">
        <v>0</v>
      </c>
      <c r="CB73" t="s">
        <v>538</v>
      </c>
      <c r="CC73">
        <v>1</v>
      </c>
      <c r="CD73" s="2">
        <v>0.71527777777777779</v>
      </c>
      <c r="CE73" s="2">
        <v>0.3888888888888889</v>
      </c>
      <c r="CF73" s="2">
        <v>0.50694444444444442</v>
      </c>
      <c r="CG73" s="2">
        <v>0.3888888888888889</v>
      </c>
      <c r="CH73" s="2"/>
      <c r="CI73" s="2"/>
      <c r="CJ73" t="s">
        <v>521</v>
      </c>
      <c r="CK73" t="s">
        <v>540</v>
      </c>
      <c r="CL73">
        <v>1</v>
      </c>
      <c r="CM73" s="2">
        <v>0.375</v>
      </c>
      <c r="CN73" s="2">
        <v>0.71527777777777779</v>
      </c>
      <c r="CO73" s="2"/>
      <c r="CP73" s="2"/>
      <c r="CQ73" s="2"/>
      <c r="CR73" s="2"/>
      <c r="CT73">
        <v>798</v>
      </c>
      <c r="CU73">
        <v>208</v>
      </c>
      <c r="CV73">
        <v>968</v>
      </c>
      <c r="CW73" t="s">
        <v>517</v>
      </c>
      <c r="CX73" t="s">
        <v>517</v>
      </c>
      <c r="CY73" t="s">
        <v>517</v>
      </c>
      <c r="CZ73" t="s">
        <v>517</v>
      </c>
      <c r="DA73" t="s">
        <v>519</v>
      </c>
      <c r="DB73" t="s">
        <v>517</v>
      </c>
      <c r="DC73">
        <v>82</v>
      </c>
      <c r="DD73">
        <v>29</v>
      </c>
      <c r="DE73">
        <v>3087</v>
      </c>
      <c r="DF73">
        <v>490</v>
      </c>
      <c r="DG73">
        <v>7265</v>
      </c>
      <c r="DH73">
        <v>5</v>
      </c>
      <c r="DI73">
        <v>1114</v>
      </c>
      <c r="DJ73">
        <v>365</v>
      </c>
      <c r="DK73">
        <v>3601.75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2</v>
      </c>
      <c r="DR73">
        <v>0</v>
      </c>
      <c r="DS73">
        <v>704</v>
      </c>
      <c r="DT73">
        <v>0</v>
      </c>
      <c r="DU73">
        <v>8</v>
      </c>
      <c r="DV73">
        <v>0</v>
      </c>
      <c r="DW73">
        <v>104</v>
      </c>
      <c r="DX73">
        <v>9250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9250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17</v>
      </c>
      <c r="EP73">
        <v>34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32662.5</v>
      </c>
      <c r="EZ73">
        <v>0.45724895264694682</v>
      </c>
      <c r="FA73">
        <v>1.38218865050146</v>
      </c>
      <c r="FB73">
        <v>1008</v>
      </c>
      <c r="FC73">
        <v>175</v>
      </c>
      <c r="FD73">
        <v>454</v>
      </c>
      <c r="FE73">
        <v>1161</v>
      </c>
      <c r="FF73">
        <v>929264</v>
      </c>
      <c r="FG73">
        <v>1.48</v>
      </c>
      <c r="FH73">
        <v>237476</v>
      </c>
      <c r="FI73">
        <v>0.89</v>
      </c>
      <c r="FJ73">
        <v>463620</v>
      </c>
      <c r="FK73">
        <v>0.63</v>
      </c>
      <c r="FL73">
        <v>4</v>
      </c>
      <c r="FM73">
        <v>1</v>
      </c>
      <c r="FN73">
        <v>1</v>
      </c>
      <c r="FO73" t="s">
        <v>517</v>
      </c>
      <c r="FP73" t="s">
        <v>519</v>
      </c>
      <c r="FQ73" t="s">
        <v>517</v>
      </c>
      <c r="FR73" t="s">
        <v>517</v>
      </c>
      <c r="FS73" t="s">
        <v>1377</v>
      </c>
      <c r="FT73">
        <v>0</v>
      </c>
      <c r="FU73">
        <v>329</v>
      </c>
      <c r="FV73">
        <v>0</v>
      </c>
      <c r="FW73">
        <v>289</v>
      </c>
      <c r="FX73">
        <v>578</v>
      </c>
      <c r="FY73" t="s">
        <v>519</v>
      </c>
      <c r="GA73" t="s">
        <v>519</v>
      </c>
      <c r="GB73" t="s">
        <v>519</v>
      </c>
      <c r="GC73" t="s">
        <v>519</v>
      </c>
      <c r="GD73" t="s">
        <v>519</v>
      </c>
      <c r="GE73" t="s">
        <v>519</v>
      </c>
      <c r="GF73" t="s">
        <v>519</v>
      </c>
      <c r="GG73" t="s">
        <v>519</v>
      </c>
      <c r="GH73" t="s">
        <v>519</v>
      </c>
      <c r="GI73" t="s">
        <v>519</v>
      </c>
      <c r="GJ73" t="s">
        <v>519</v>
      </c>
      <c r="GK73" t="s">
        <v>519</v>
      </c>
      <c r="GL73" t="s">
        <v>519</v>
      </c>
      <c r="GM73" t="s">
        <v>519</v>
      </c>
      <c r="GN73" t="s">
        <v>519</v>
      </c>
      <c r="GO73" t="s">
        <v>519</v>
      </c>
      <c r="GP73">
        <v>0</v>
      </c>
      <c r="GQ73" t="s">
        <v>519</v>
      </c>
      <c r="GR73">
        <v>0</v>
      </c>
      <c r="GS73" t="s">
        <v>519</v>
      </c>
      <c r="GT73">
        <v>0</v>
      </c>
      <c r="GU73" t="s">
        <v>519</v>
      </c>
      <c r="GV73">
        <v>0</v>
      </c>
      <c r="GW73">
        <v>0</v>
      </c>
      <c r="GX73" t="s">
        <v>519</v>
      </c>
      <c r="GY73">
        <v>0</v>
      </c>
      <c r="GZ73" t="s">
        <v>519</v>
      </c>
      <c r="HA73" t="s">
        <v>519</v>
      </c>
      <c r="HB73">
        <v>0</v>
      </c>
      <c r="HC73">
        <v>6795</v>
      </c>
      <c r="HD73">
        <v>6795</v>
      </c>
      <c r="HE73">
        <v>170</v>
      </c>
      <c r="HF73">
        <v>371</v>
      </c>
      <c r="HG73">
        <v>4093</v>
      </c>
      <c r="HH73">
        <v>5492</v>
      </c>
      <c r="HI73">
        <v>7</v>
      </c>
      <c r="HJ73">
        <v>5</v>
      </c>
      <c r="HK73">
        <v>10</v>
      </c>
      <c r="HL73">
        <v>89</v>
      </c>
      <c r="HM73">
        <v>4</v>
      </c>
      <c r="HN73" t="s">
        <v>519</v>
      </c>
      <c r="HO73" t="s">
        <v>519</v>
      </c>
      <c r="HP73" t="s">
        <v>519</v>
      </c>
      <c r="HQ73" t="s">
        <v>519</v>
      </c>
      <c r="HR73" t="s">
        <v>519</v>
      </c>
      <c r="HS73" t="s">
        <v>519</v>
      </c>
      <c r="HT73" t="s">
        <v>519</v>
      </c>
      <c r="HU73" t="s">
        <v>519</v>
      </c>
      <c r="HV73" t="s">
        <v>519</v>
      </c>
      <c r="HW73" t="s">
        <v>519</v>
      </c>
      <c r="HX73" t="s">
        <v>519</v>
      </c>
      <c r="HY73" t="s">
        <v>519</v>
      </c>
      <c r="HZ73" t="s">
        <v>519</v>
      </c>
      <c r="IA73" t="s">
        <v>519</v>
      </c>
      <c r="IB73" t="s">
        <v>519</v>
      </c>
      <c r="IC73" t="s">
        <v>1164</v>
      </c>
      <c r="ID73" t="s">
        <v>1165</v>
      </c>
      <c r="IE73" s="94">
        <v>36251</v>
      </c>
      <c r="IF73" s="94" t="s">
        <v>978</v>
      </c>
      <c r="IG73" t="s">
        <v>517</v>
      </c>
      <c r="IH73" t="s">
        <v>517</v>
      </c>
      <c r="II73" t="s">
        <v>517</v>
      </c>
      <c r="IJ73" t="s">
        <v>517</v>
      </c>
      <c r="IK73" t="s">
        <v>517</v>
      </c>
      <c r="IL73" t="s">
        <v>556</v>
      </c>
      <c r="IM73">
        <v>6</v>
      </c>
    </row>
    <row r="74" spans="1:252">
      <c r="A74">
        <v>71</v>
      </c>
      <c r="B74" t="s">
        <v>1166</v>
      </c>
      <c r="C74" t="s">
        <v>1167</v>
      </c>
      <c r="D74">
        <v>1071</v>
      </c>
      <c r="E74" t="s">
        <v>545</v>
      </c>
      <c r="F74">
        <v>190</v>
      </c>
      <c r="G74" t="s">
        <v>1169</v>
      </c>
      <c r="H74" t="s">
        <v>1168</v>
      </c>
      <c r="I74" t="s">
        <v>1170</v>
      </c>
      <c r="J74">
        <v>3125</v>
      </c>
      <c r="K74" t="s">
        <v>1566</v>
      </c>
      <c r="L74" t="s">
        <v>1171</v>
      </c>
      <c r="M74" t="s">
        <v>1172</v>
      </c>
      <c r="N74" t="s">
        <v>550</v>
      </c>
      <c r="O74" t="s">
        <v>517</v>
      </c>
      <c r="V74">
        <v>1</v>
      </c>
      <c r="W74">
        <v>1</v>
      </c>
      <c r="X74">
        <v>0</v>
      </c>
      <c r="Y74">
        <v>0</v>
      </c>
      <c r="Z74">
        <v>0</v>
      </c>
      <c r="AA74">
        <v>1</v>
      </c>
      <c r="AB74">
        <v>1</v>
      </c>
      <c r="AC74">
        <v>0</v>
      </c>
      <c r="AD74">
        <v>1</v>
      </c>
      <c r="AE74">
        <v>11</v>
      </c>
      <c r="AF74">
        <v>0</v>
      </c>
      <c r="AG74">
        <v>0</v>
      </c>
      <c r="AH74">
        <v>13</v>
      </c>
      <c r="AI74">
        <v>4</v>
      </c>
      <c r="AJ74">
        <v>0</v>
      </c>
      <c r="AK74">
        <v>0</v>
      </c>
      <c r="AL74">
        <v>0.25</v>
      </c>
      <c r="AM74">
        <v>0.25</v>
      </c>
      <c r="AN74">
        <v>0</v>
      </c>
      <c r="AO74">
        <v>2</v>
      </c>
      <c r="AP74">
        <v>0</v>
      </c>
      <c r="AQ74">
        <v>0</v>
      </c>
      <c r="BG74">
        <v>7</v>
      </c>
      <c r="BH74">
        <v>14</v>
      </c>
      <c r="BT74" t="s">
        <v>519</v>
      </c>
      <c r="BU74" t="s">
        <v>517</v>
      </c>
      <c r="BV74" t="s">
        <v>517</v>
      </c>
      <c r="BW74">
        <v>1</v>
      </c>
      <c r="BX74">
        <v>9</v>
      </c>
      <c r="BY74">
        <v>0</v>
      </c>
      <c r="BZ74">
        <v>25</v>
      </c>
      <c r="CA74">
        <v>0</v>
      </c>
      <c r="CB74" t="s">
        <v>553</v>
      </c>
      <c r="CC74">
        <v>2</v>
      </c>
      <c r="CD74" s="2">
        <v>0.71527777777777779</v>
      </c>
      <c r="CE74" s="2">
        <v>0.3888888888888889</v>
      </c>
      <c r="CF74" s="2">
        <v>0.70833333333333337</v>
      </c>
      <c r="CG74" s="2">
        <v>0.375</v>
      </c>
      <c r="CH74" s="2"/>
      <c r="CI74" s="2"/>
      <c r="CJ74" t="s">
        <v>521</v>
      </c>
      <c r="CK74" t="s">
        <v>540</v>
      </c>
      <c r="CL74">
        <v>1</v>
      </c>
      <c r="CM74" s="2">
        <v>0.35416666666666669</v>
      </c>
      <c r="CN74" s="2">
        <v>0.70833333333333337</v>
      </c>
      <c r="CO74" s="2"/>
      <c r="CP74" s="2"/>
      <c r="CQ74" s="2"/>
      <c r="CR74" s="2"/>
      <c r="CT74">
        <v>0</v>
      </c>
      <c r="CU74">
        <v>0</v>
      </c>
      <c r="CV74">
        <v>0</v>
      </c>
      <c r="CW74" t="s">
        <v>517</v>
      </c>
      <c r="CX74" t="s">
        <v>517</v>
      </c>
      <c r="CY74" t="s">
        <v>517</v>
      </c>
      <c r="CZ74" t="s">
        <v>517</v>
      </c>
      <c r="DA74" t="s">
        <v>519</v>
      </c>
      <c r="DB74" t="s">
        <v>517</v>
      </c>
      <c r="DC74">
        <v>79</v>
      </c>
      <c r="DD74">
        <v>65</v>
      </c>
      <c r="DE74">
        <v>5383</v>
      </c>
      <c r="DF74">
        <v>1768</v>
      </c>
      <c r="DG74">
        <v>14446</v>
      </c>
      <c r="DH74">
        <v>109</v>
      </c>
      <c r="DI74">
        <v>147</v>
      </c>
      <c r="DJ74">
        <v>1527</v>
      </c>
      <c r="DK74">
        <v>6129.25</v>
      </c>
      <c r="DL74">
        <v>0</v>
      </c>
      <c r="DM74">
        <v>0</v>
      </c>
      <c r="DN74">
        <v>0</v>
      </c>
      <c r="DO74">
        <v>0</v>
      </c>
      <c r="DP74">
        <v>3</v>
      </c>
      <c r="DQ74">
        <v>26</v>
      </c>
      <c r="DR74">
        <v>2565</v>
      </c>
      <c r="DS74">
        <v>657</v>
      </c>
      <c r="DT74">
        <v>4</v>
      </c>
      <c r="DU74">
        <v>24</v>
      </c>
      <c r="DV74">
        <v>14</v>
      </c>
      <c r="DW74">
        <v>59</v>
      </c>
      <c r="DX74">
        <v>34245</v>
      </c>
      <c r="DY74">
        <v>88</v>
      </c>
      <c r="DZ74">
        <v>18</v>
      </c>
      <c r="EA74">
        <v>0</v>
      </c>
      <c r="EB74">
        <v>0</v>
      </c>
      <c r="EC74">
        <v>0</v>
      </c>
      <c r="ED74">
        <v>0</v>
      </c>
      <c r="EE74">
        <v>1060</v>
      </c>
      <c r="EF74">
        <v>35305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53669</v>
      </c>
      <c r="EZ74">
        <v>0.42428699986155338</v>
      </c>
      <c r="FA74">
        <v>1.2383820203978033</v>
      </c>
      <c r="FE74">
        <v>1412</v>
      </c>
      <c r="FG74">
        <v>2.5</v>
      </c>
      <c r="FI74">
        <v>1.4</v>
      </c>
      <c r="FK74">
        <v>0.5</v>
      </c>
      <c r="FL74">
        <v>1</v>
      </c>
      <c r="FM74">
        <v>1</v>
      </c>
      <c r="FN74">
        <v>1</v>
      </c>
      <c r="FO74" t="s">
        <v>517</v>
      </c>
      <c r="FP74" t="s">
        <v>517</v>
      </c>
      <c r="FQ74" t="s">
        <v>519</v>
      </c>
      <c r="FR74" t="s">
        <v>517</v>
      </c>
      <c r="FS74" t="s">
        <v>1446</v>
      </c>
      <c r="FT74">
        <v>0</v>
      </c>
      <c r="FU74">
        <v>0</v>
      </c>
      <c r="FV74">
        <v>0</v>
      </c>
      <c r="FW74">
        <v>0</v>
      </c>
      <c r="FX74">
        <v>0</v>
      </c>
      <c r="FY74" t="s">
        <v>519</v>
      </c>
      <c r="GA74" t="s">
        <v>1567</v>
      </c>
      <c r="GB74" t="s">
        <v>1567</v>
      </c>
      <c r="GC74">
        <v>0</v>
      </c>
      <c r="GD74" t="s">
        <v>519</v>
      </c>
      <c r="GE74" t="s">
        <v>519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146</v>
      </c>
      <c r="GM74" t="s">
        <v>519</v>
      </c>
      <c r="GN74" t="s">
        <v>519</v>
      </c>
      <c r="GO74" t="s">
        <v>524</v>
      </c>
      <c r="GP74">
        <v>18</v>
      </c>
      <c r="GQ74" t="s">
        <v>524</v>
      </c>
      <c r="GR74">
        <v>18</v>
      </c>
      <c r="GS74" t="s">
        <v>524</v>
      </c>
      <c r="GT74">
        <v>31</v>
      </c>
      <c r="GU74" t="s">
        <v>524</v>
      </c>
      <c r="GV74">
        <v>2</v>
      </c>
      <c r="GW74">
        <v>1</v>
      </c>
      <c r="GX74">
        <v>5</v>
      </c>
      <c r="GY74">
        <v>13</v>
      </c>
      <c r="GZ74" t="s">
        <v>519</v>
      </c>
      <c r="HA74" t="s">
        <v>519</v>
      </c>
      <c r="HB74">
        <v>0</v>
      </c>
      <c r="HC74">
        <v>18139</v>
      </c>
      <c r="HD74">
        <v>18139</v>
      </c>
      <c r="HE74">
        <v>201</v>
      </c>
      <c r="HF74">
        <v>201</v>
      </c>
      <c r="HG74">
        <v>16377</v>
      </c>
      <c r="HH74">
        <v>4811</v>
      </c>
      <c r="HI74">
        <v>3</v>
      </c>
      <c r="HJ74">
        <v>3</v>
      </c>
      <c r="HK74">
        <v>3</v>
      </c>
      <c r="HL74">
        <v>10</v>
      </c>
      <c r="HM74">
        <v>75</v>
      </c>
      <c r="HN74">
        <v>0</v>
      </c>
      <c r="HO74">
        <v>0</v>
      </c>
      <c r="HP74">
        <v>0</v>
      </c>
      <c r="HQ74">
        <v>0</v>
      </c>
      <c r="HR74">
        <v>0</v>
      </c>
      <c r="HS74">
        <v>0</v>
      </c>
      <c r="HT74">
        <v>0</v>
      </c>
      <c r="HU74">
        <v>0</v>
      </c>
      <c r="HV74">
        <v>0</v>
      </c>
      <c r="HW74">
        <v>0</v>
      </c>
      <c r="HX74">
        <v>0</v>
      </c>
      <c r="HY74">
        <v>0</v>
      </c>
      <c r="HZ74">
        <v>0</v>
      </c>
      <c r="IA74">
        <v>0</v>
      </c>
      <c r="IB74">
        <v>0</v>
      </c>
      <c r="IC74" t="s">
        <v>863</v>
      </c>
      <c r="ID74" t="s">
        <v>1173</v>
      </c>
      <c r="IE74" s="94">
        <v>34790</v>
      </c>
      <c r="IF74" s="94" t="s">
        <v>1383</v>
      </c>
      <c r="IG74" t="s">
        <v>517</v>
      </c>
      <c r="IH74" t="s">
        <v>519</v>
      </c>
      <c r="II74" t="s">
        <v>519</v>
      </c>
      <c r="IJ74" t="s">
        <v>519</v>
      </c>
      <c r="IK74" t="s">
        <v>517</v>
      </c>
      <c r="IL74" t="s">
        <v>556</v>
      </c>
      <c r="IM74">
        <v>10</v>
      </c>
      <c r="IR74" t="s">
        <v>528</v>
      </c>
    </row>
    <row r="75" spans="1:252">
      <c r="A75">
        <v>72</v>
      </c>
      <c r="B75" t="s">
        <v>1174</v>
      </c>
      <c r="C75" t="s">
        <v>1175</v>
      </c>
      <c r="D75">
        <v>1423</v>
      </c>
      <c r="E75" t="s">
        <v>1176</v>
      </c>
      <c r="G75" t="s">
        <v>1177</v>
      </c>
      <c r="H75" t="s">
        <v>1568</v>
      </c>
      <c r="I75" t="s">
        <v>1178</v>
      </c>
      <c r="J75">
        <v>23024</v>
      </c>
      <c r="K75" t="s">
        <v>1569</v>
      </c>
      <c r="L75" t="s">
        <v>1570</v>
      </c>
      <c r="M75" t="s">
        <v>1571</v>
      </c>
      <c r="N75" t="s">
        <v>550</v>
      </c>
      <c r="O75" t="s">
        <v>517</v>
      </c>
      <c r="V75">
        <v>1</v>
      </c>
      <c r="W75">
        <v>0</v>
      </c>
      <c r="X75">
        <v>1</v>
      </c>
      <c r="Y75">
        <v>1</v>
      </c>
      <c r="Z75">
        <v>0</v>
      </c>
      <c r="AA75">
        <v>2</v>
      </c>
      <c r="AB75">
        <v>0</v>
      </c>
      <c r="AC75">
        <v>1</v>
      </c>
      <c r="AD75">
        <v>0</v>
      </c>
      <c r="AE75">
        <v>13</v>
      </c>
      <c r="AF75">
        <v>0</v>
      </c>
      <c r="AG75">
        <v>0</v>
      </c>
      <c r="AH75">
        <v>14</v>
      </c>
      <c r="AI75">
        <v>6</v>
      </c>
      <c r="AJ75">
        <v>0.1</v>
      </c>
      <c r="AK75">
        <v>0</v>
      </c>
      <c r="AL75">
        <v>1</v>
      </c>
      <c r="AM75">
        <v>1.1000000000000001</v>
      </c>
      <c r="AN75">
        <v>1</v>
      </c>
      <c r="AO75">
        <v>1</v>
      </c>
      <c r="AP75">
        <v>1</v>
      </c>
      <c r="AQ75">
        <v>4</v>
      </c>
      <c r="AR75">
        <v>4</v>
      </c>
      <c r="AS75">
        <v>6</v>
      </c>
      <c r="AT75">
        <v>12</v>
      </c>
      <c r="AU75">
        <v>20</v>
      </c>
      <c r="AV75" t="s">
        <v>1374</v>
      </c>
      <c r="AW75">
        <v>35</v>
      </c>
      <c r="AX75" t="s">
        <v>1378</v>
      </c>
      <c r="BA75" t="s">
        <v>1374</v>
      </c>
      <c r="BG75">
        <v>16</v>
      </c>
      <c r="BH75">
        <v>32</v>
      </c>
      <c r="BI75">
        <v>4</v>
      </c>
      <c r="BJ75">
        <v>2</v>
      </c>
      <c r="BK75" t="s">
        <v>1374</v>
      </c>
      <c r="BL75">
        <v>15</v>
      </c>
      <c r="BM75" t="s">
        <v>1378</v>
      </c>
      <c r="BT75" t="s">
        <v>517</v>
      </c>
      <c r="BU75" t="s">
        <v>517</v>
      </c>
      <c r="BV75" t="s">
        <v>517</v>
      </c>
      <c r="BW75">
        <v>3</v>
      </c>
      <c r="BX75">
        <v>10</v>
      </c>
      <c r="BY75">
        <v>0</v>
      </c>
      <c r="BZ75">
        <v>0</v>
      </c>
      <c r="CA75">
        <v>0</v>
      </c>
      <c r="CB75" t="s">
        <v>520</v>
      </c>
      <c r="CC75">
        <v>1</v>
      </c>
      <c r="CD75" s="2"/>
      <c r="CE75" s="2"/>
      <c r="CF75" s="2">
        <v>0.70833333333333337</v>
      </c>
      <c r="CG75" s="2">
        <v>0.375</v>
      </c>
      <c r="CH75" s="2"/>
      <c r="CI75" s="2"/>
      <c r="CK75" t="s">
        <v>540</v>
      </c>
      <c r="CL75">
        <v>1</v>
      </c>
      <c r="CM75" s="2">
        <v>0.375</v>
      </c>
      <c r="CN75" s="2">
        <v>0.70833333333333337</v>
      </c>
      <c r="CO75" s="2"/>
      <c r="CP75" s="2"/>
      <c r="CQ75" s="2"/>
      <c r="CR75" s="2"/>
      <c r="CS75" t="s">
        <v>1376</v>
      </c>
      <c r="CT75" t="s">
        <v>1572</v>
      </c>
      <c r="CU75" t="s">
        <v>1572</v>
      </c>
      <c r="CV75">
        <v>6891</v>
      </c>
      <c r="CW75" t="s">
        <v>517</v>
      </c>
      <c r="CX75" t="s">
        <v>517</v>
      </c>
      <c r="CY75" t="s">
        <v>517</v>
      </c>
      <c r="CZ75" t="s">
        <v>517</v>
      </c>
      <c r="DA75" t="s">
        <v>519</v>
      </c>
      <c r="DB75" t="s">
        <v>517</v>
      </c>
      <c r="DC75">
        <v>233</v>
      </c>
      <c r="DD75">
        <v>52</v>
      </c>
      <c r="DE75">
        <v>8973</v>
      </c>
      <c r="DF75">
        <v>2498</v>
      </c>
      <c r="DG75">
        <v>23227</v>
      </c>
      <c r="DH75">
        <v>263</v>
      </c>
      <c r="DI75">
        <v>1041</v>
      </c>
      <c r="DJ75">
        <v>5468</v>
      </c>
      <c r="DK75">
        <v>22850</v>
      </c>
      <c r="DL75">
        <v>0</v>
      </c>
      <c r="DM75">
        <v>14</v>
      </c>
      <c r="DN75">
        <v>0</v>
      </c>
      <c r="DO75">
        <v>0</v>
      </c>
      <c r="DP75">
        <v>23</v>
      </c>
      <c r="DQ75">
        <v>145</v>
      </c>
      <c r="DR75">
        <v>1410</v>
      </c>
      <c r="DS75">
        <v>942</v>
      </c>
      <c r="DT75">
        <v>4</v>
      </c>
      <c r="DU75">
        <v>21</v>
      </c>
      <c r="DV75">
        <v>37</v>
      </c>
      <c r="DW75">
        <v>139</v>
      </c>
      <c r="DX75">
        <v>28269</v>
      </c>
      <c r="DY75">
        <v>42</v>
      </c>
      <c r="DZ75">
        <v>35</v>
      </c>
      <c r="EA75">
        <v>0</v>
      </c>
      <c r="EB75">
        <v>1</v>
      </c>
      <c r="EC75">
        <v>2</v>
      </c>
      <c r="ED75">
        <v>0</v>
      </c>
      <c r="EE75">
        <v>825</v>
      </c>
      <c r="EF75">
        <v>29094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3</v>
      </c>
      <c r="EM75">
        <v>2</v>
      </c>
      <c r="EN75">
        <v>159</v>
      </c>
      <c r="EO75">
        <v>138</v>
      </c>
      <c r="EP75">
        <v>599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189324.9</v>
      </c>
      <c r="EZ75">
        <v>0.91985024757457434</v>
      </c>
      <c r="FA75">
        <v>2.540489513304617</v>
      </c>
      <c r="FB75">
        <v>2165</v>
      </c>
      <c r="FC75">
        <v>560</v>
      </c>
      <c r="FD75">
        <v>967</v>
      </c>
      <c r="FE75">
        <v>2400</v>
      </c>
      <c r="FF75">
        <v>2931132</v>
      </c>
      <c r="FG75">
        <v>1.27</v>
      </c>
      <c r="FH75">
        <v>1023691</v>
      </c>
      <c r="FI75">
        <v>0.68</v>
      </c>
      <c r="FJ75">
        <v>3754596</v>
      </c>
      <c r="FK75">
        <v>1.63</v>
      </c>
      <c r="FL75">
        <v>1</v>
      </c>
      <c r="FM75">
        <v>1</v>
      </c>
      <c r="FN75">
        <v>1</v>
      </c>
      <c r="FO75" t="s">
        <v>517</v>
      </c>
      <c r="FP75" t="s">
        <v>519</v>
      </c>
      <c r="FQ75" t="s">
        <v>519</v>
      </c>
      <c r="FR75" t="s">
        <v>517</v>
      </c>
      <c r="FS75" t="s">
        <v>1379</v>
      </c>
      <c r="FT75">
        <v>42</v>
      </c>
      <c r="FU75">
        <v>552</v>
      </c>
      <c r="FV75">
        <v>39</v>
      </c>
      <c r="FW75">
        <v>488</v>
      </c>
      <c r="FX75">
        <v>1015</v>
      </c>
      <c r="FY75" t="s">
        <v>519</v>
      </c>
      <c r="GA75">
        <v>19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59</v>
      </c>
      <c r="GJ75">
        <v>0</v>
      </c>
      <c r="GK75">
        <v>29</v>
      </c>
      <c r="GL75">
        <v>396</v>
      </c>
      <c r="GM75">
        <v>0</v>
      </c>
      <c r="GN75">
        <v>8</v>
      </c>
      <c r="GO75" t="s">
        <v>519</v>
      </c>
      <c r="GP75">
        <v>0</v>
      </c>
      <c r="GQ75">
        <v>4</v>
      </c>
      <c r="GR75">
        <v>0</v>
      </c>
      <c r="GS75" t="s">
        <v>524</v>
      </c>
      <c r="GT75">
        <v>25</v>
      </c>
      <c r="GU75" t="s">
        <v>524</v>
      </c>
      <c r="GV75">
        <v>0</v>
      </c>
      <c r="GW75">
        <v>0</v>
      </c>
      <c r="GX75" t="s">
        <v>519</v>
      </c>
      <c r="GY75">
        <v>0</v>
      </c>
      <c r="GZ75" t="s">
        <v>1179</v>
      </c>
      <c r="HA75">
        <v>6</v>
      </c>
      <c r="HB75">
        <v>108</v>
      </c>
      <c r="HC75">
        <v>16503</v>
      </c>
      <c r="HD75">
        <v>16503</v>
      </c>
      <c r="HE75">
        <v>444</v>
      </c>
      <c r="HF75">
        <v>4270</v>
      </c>
      <c r="HG75">
        <v>13604</v>
      </c>
      <c r="HH75">
        <v>34371</v>
      </c>
      <c r="HI75">
        <v>7</v>
      </c>
      <c r="HJ75">
        <v>16</v>
      </c>
      <c r="HK75">
        <v>19</v>
      </c>
      <c r="HL75">
        <v>149</v>
      </c>
      <c r="HM75">
        <v>82</v>
      </c>
      <c r="HN75">
        <v>35</v>
      </c>
      <c r="HO75">
        <v>27</v>
      </c>
      <c r="HP75" t="s">
        <v>519</v>
      </c>
      <c r="HQ75" t="s">
        <v>519</v>
      </c>
      <c r="HR75" t="s">
        <v>519</v>
      </c>
      <c r="HS75" t="s">
        <v>519</v>
      </c>
      <c r="HT75" t="s">
        <v>519</v>
      </c>
      <c r="HU75" t="s">
        <v>519</v>
      </c>
      <c r="HV75" t="s">
        <v>519</v>
      </c>
      <c r="HW75" t="s">
        <v>519</v>
      </c>
      <c r="HX75" t="s">
        <v>519</v>
      </c>
      <c r="HY75" t="s">
        <v>519</v>
      </c>
      <c r="HZ75" t="s">
        <v>519</v>
      </c>
      <c r="IA75" t="s">
        <v>519</v>
      </c>
      <c r="IB75" t="s">
        <v>519</v>
      </c>
      <c r="IC75" t="s">
        <v>1065</v>
      </c>
      <c r="ID75" t="s">
        <v>1180</v>
      </c>
      <c r="IE75" s="94">
        <v>39495</v>
      </c>
      <c r="IF75" s="94"/>
      <c r="IG75" t="s">
        <v>517</v>
      </c>
      <c r="IH75" t="s">
        <v>517</v>
      </c>
      <c r="II75" t="s">
        <v>517</v>
      </c>
      <c r="IJ75" t="s">
        <v>517</v>
      </c>
      <c r="IK75" t="s">
        <v>517</v>
      </c>
      <c r="IL75" t="s">
        <v>1181</v>
      </c>
      <c r="IM75">
        <v>6</v>
      </c>
      <c r="IN75" t="s">
        <v>1573</v>
      </c>
      <c r="IO75">
        <v>6</v>
      </c>
      <c r="IP75" t="s">
        <v>1182</v>
      </c>
      <c r="IQ75">
        <v>11</v>
      </c>
      <c r="IR75" t="s">
        <v>528</v>
      </c>
    </row>
    <row r="76" spans="1:252">
      <c r="A76">
        <v>73</v>
      </c>
      <c r="B76" t="s">
        <v>1174</v>
      </c>
      <c r="C76" t="s">
        <v>1343</v>
      </c>
      <c r="D76">
        <v>355</v>
      </c>
      <c r="E76" t="s">
        <v>545</v>
      </c>
      <c r="G76" t="s">
        <v>1344</v>
      </c>
      <c r="H76" t="s">
        <v>1574</v>
      </c>
      <c r="I76" t="s">
        <v>1345</v>
      </c>
      <c r="J76">
        <v>7309</v>
      </c>
      <c r="K76" t="s">
        <v>1575</v>
      </c>
      <c r="L76" t="s">
        <v>1576</v>
      </c>
      <c r="M76" t="s">
        <v>1577</v>
      </c>
      <c r="N76" t="s">
        <v>550</v>
      </c>
      <c r="O76" t="s">
        <v>519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5</v>
      </c>
      <c r="AF76">
        <v>0</v>
      </c>
      <c r="AG76">
        <v>0</v>
      </c>
      <c r="AH76">
        <v>6</v>
      </c>
      <c r="AI76">
        <v>2</v>
      </c>
      <c r="AJ76">
        <v>0</v>
      </c>
      <c r="AK76">
        <v>0</v>
      </c>
      <c r="AL76">
        <v>0.25</v>
      </c>
      <c r="AM76">
        <v>0.25</v>
      </c>
      <c r="AN76">
        <v>0</v>
      </c>
      <c r="AO76">
        <v>0</v>
      </c>
      <c r="AP76">
        <v>0</v>
      </c>
      <c r="AQ76">
        <v>0</v>
      </c>
      <c r="BG76">
        <v>1</v>
      </c>
      <c r="BH76">
        <v>1</v>
      </c>
      <c r="BN76">
        <v>1</v>
      </c>
      <c r="BO76">
        <v>1</v>
      </c>
      <c r="BP76" t="s">
        <v>1375</v>
      </c>
      <c r="BQ76">
        <v>1</v>
      </c>
      <c r="BR76">
        <v>1</v>
      </c>
      <c r="BS76" t="s">
        <v>1375</v>
      </c>
      <c r="BT76" t="s">
        <v>519</v>
      </c>
      <c r="BU76" t="s">
        <v>519</v>
      </c>
      <c r="BV76" t="s">
        <v>519</v>
      </c>
      <c r="BW76">
        <v>0</v>
      </c>
      <c r="BX76">
        <v>5</v>
      </c>
      <c r="BY76">
        <v>0</v>
      </c>
      <c r="BZ76">
        <v>20</v>
      </c>
      <c r="CA76">
        <v>0</v>
      </c>
      <c r="CB76" t="s">
        <v>520</v>
      </c>
      <c r="CC76">
        <v>1</v>
      </c>
      <c r="CD76" s="2"/>
      <c r="CE76" s="2"/>
      <c r="CF76" s="2">
        <v>0.70833333333333337</v>
      </c>
      <c r="CG76" s="2">
        <v>0.375</v>
      </c>
      <c r="CH76" s="2"/>
      <c r="CI76" s="2"/>
      <c r="CJ76" t="s">
        <v>521</v>
      </c>
      <c r="CK76" t="s">
        <v>522</v>
      </c>
      <c r="CL76">
        <v>1</v>
      </c>
      <c r="CM76" s="2"/>
      <c r="CN76" s="2"/>
      <c r="CO76" s="2">
        <v>0.375</v>
      </c>
      <c r="CP76" s="2">
        <v>0.70833333333333337</v>
      </c>
      <c r="CQ76" s="2"/>
      <c r="CR76" s="2"/>
      <c r="CS76" t="s">
        <v>1376</v>
      </c>
      <c r="CT76">
        <v>1387</v>
      </c>
      <c r="CU76">
        <v>1260</v>
      </c>
      <c r="CV76">
        <v>1079</v>
      </c>
      <c r="CW76" t="s">
        <v>517</v>
      </c>
      <c r="CX76" t="s">
        <v>517</v>
      </c>
      <c r="CY76" t="s">
        <v>517</v>
      </c>
      <c r="CZ76" t="s">
        <v>519</v>
      </c>
      <c r="DA76" t="s">
        <v>519</v>
      </c>
      <c r="DB76" t="s">
        <v>517</v>
      </c>
      <c r="DC76">
        <v>0</v>
      </c>
      <c r="DD76">
        <v>129</v>
      </c>
      <c r="DE76">
        <v>0</v>
      </c>
      <c r="DF76">
        <v>2490</v>
      </c>
      <c r="DG76">
        <v>5109</v>
      </c>
      <c r="DH76">
        <v>47</v>
      </c>
      <c r="DI76">
        <v>14</v>
      </c>
      <c r="DJ76">
        <v>482</v>
      </c>
      <c r="DK76">
        <v>1882.5</v>
      </c>
      <c r="DL76">
        <v>0</v>
      </c>
      <c r="DM76">
        <v>3</v>
      </c>
      <c r="DN76">
        <v>0</v>
      </c>
      <c r="DO76">
        <v>0</v>
      </c>
      <c r="DP76">
        <v>0</v>
      </c>
      <c r="DQ76">
        <v>4</v>
      </c>
      <c r="DR76">
        <v>0</v>
      </c>
      <c r="DS76">
        <v>603</v>
      </c>
      <c r="DT76">
        <v>0</v>
      </c>
      <c r="DU76">
        <v>0</v>
      </c>
      <c r="DV76">
        <v>0</v>
      </c>
      <c r="DW76">
        <v>11</v>
      </c>
      <c r="DX76">
        <v>6273</v>
      </c>
      <c r="DY76">
        <v>0</v>
      </c>
      <c r="DZ76">
        <v>16</v>
      </c>
      <c r="EA76">
        <v>0</v>
      </c>
      <c r="EB76">
        <v>0</v>
      </c>
      <c r="EC76">
        <v>0</v>
      </c>
      <c r="ED76">
        <v>0</v>
      </c>
      <c r="EE76">
        <v>160</v>
      </c>
      <c r="EF76">
        <v>6433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21654</v>
      </c>
      <c r="EZ76">
        <v>0.34649364991717285</v>
      </c>
      <c r="FA76">
        <v>1.3285477636664826</v>
      </c>
      <c r="FB76">
        <v>604</v>
      </c>
      <c r="FC76">
        <v>120</v>
      </c>
      <c r="FD76">
        <v>142</v>
      </c>
      <c r="FE76">
        <v>691</v>
      </c>
      <c r="FF76">
        <v>249894</v>
      </c>
      <c r="FG76">
        <v>0.6</v>
      </c>
      <c r="FH76">
        <v>45922</v>
      </c>
      <c r="FI76">
        <v>0.4</v>
      </c>
      <c r="FJ76">
        <v>463620</v>
      </c>
      <c r="FK76">
        <v>0.9</v>
      </c>
      <c r="FL76">
        <v>1</v>
      </c>
      <c r="FM76">
        <v>1</v>
      </c>
      <c r="FN76">
        <v>1</v>
      </c>
      <c r="FO76" t="s">
        <v>517</v>
      </c>
      <c r="FP76" t="s">
        <v>519</v>
      </c>
      <c r="FQ76" t="s">
        <v>519</v>
      </c>
      <c r="FR76" t="s">
        <v>517</v>
      </c>
      <c r="FS76" t="s">
        <v>1377</v>
      </c>
      <c r="FT76">
        <v>0</v>
      </c>
      <c r="FU76">
        <v>187</v>
      </c>
      <c r="FV76">
        <v>0</v>
      </c>
      <c r="FW76">
        <v>162</v>
      </c>
      <c r="FX76">
        <v>324</v>
      </c>
      <c r="FY76" t="s">
        <v>1578</v>
      </c>
      <c r="FZ76">
        <v>1</v>
      </c>
      <c r="GA76" t="s">
        <v>519</v>
      </c>
      <c r="GB76" t="s">
        <v>519</v>
      </c>
      <c r="GC76" t="s">
        <v>519</v>
      </c>
      <c r="GD76">
        <v>0</v>
      </c>
      <c r="GE76">
        <v>0</v>
      </c>
      <c r="GF76">
        <v>0</v>
      </c>
      <c r="GG76">
        <v>0</v>
      </c>
      <c r="GH76">
        <v>0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 t="s">
        <v>523</v>
      </c>
      <c r="GT76">
        <v>8</v>
      </c>
      <c r="GU76">
        <v>0</v>
      </c>
      <c r="GV76">
        <v>0</v>
      </c>
      <c r="GW76">
        <v>0</v>
      </c>
      <c r="GX76">
        <v>0</v>
      </c>
      <c r="GY76">
        <v>0</v>
      </c>
      <c r="GZ76">
        <v>0</v>
      </c>
      <c r="HA76">
        <v>0</v>
      </c>
      <c r="HB76">
        <v>0</v>
      </c>
      <c r="HC76">
        <v>6541</v>
      </c>
      <c r="HD76">
        <v>6541</v>
      </c>
      <c r="HE76">
        <v>370</v>
      </c>
      <c r="HF76">
        <v>39</v>
      </c>
      <c r="HG76">
        <v>5976</v>
      </c>
      <c r="HH76">
        <v>3429</v>
      </c>
      <c r="HI76">
        <v>0</v>
      </c>
      <c r="HJ76">
        <v>13</v>
      </c>
      <c r="HK76">
        <v>13</v>
      </c>
      <c r="HL76">
        <v>72</v>
      </c>
      <c r="HM76">
        <v>0</v>
      </c>
      <c r="HN76">
        <v>0</v>
      </c>
      <c r="HO76">
        <v>0</v>
      </c>
      <c r="HP76">
        <v>0</v>
      </c>
      <c r="HQ76">
        <v>0</v>
      </c>
      <c r="HR76">
        <v>0</v>
      </c>
      <c r="HS76">
        <v>0</v>
      </c>
      <c r="HT76">
        <v>0</v>
      </c>
      <c r="HU76">
        <v>0</v>
      </c>
      <c r="HV76">
        <v>0</v>
      </c>
      <c r="HW76">
        <v>0</v>
      </c>
      <c r="HX76">
        <v>0</v>
      </c>
      <c r="HY76">
        <v>0</v>
      </c>
      <c r="HZ76">
        <v>0</v>
      </c>
      <c r="IA76">
        <v>0</v>
      </c>
      <c r="IB76">
        <v>0</v>
      </c>
      <c r="IC76" t="s">
        <v>574</v>
      </c>
      <c r="ID76" t="s">
        <v>564</v>
      </c>
      <c r="IE76" s="94">
        <v>39052</v>
      </c>
      <c r="IF76" s="94"/>
      <c r="IG76" t="s">
        <v>517</v>
      </c>
      <c r="IH76" t="s">
        <v>517</v>
      </c>
      <c r="II76" t="s">
        <v>517</v>
      </c>
      <c r="IL76" t="s">
        <v>556</v>
      </c>
      <c r="IM76">
        <v>6</v>
      </c>
      <c r="IN76" t="s">
        <v>1579</v>
      </c>
      <c r="IO76">
        <v>12</v>
      </c>
      <c r="IR76" t="s">
        <v>528</v>
      </c>
    </row>
    <row r="77" spans="1:252">
      <c r="A77">
        <v>74</v>
      </c>
      <c r="B77" t="s">
        <v>1183</v>
      </c>
      <c r="C77" t="s">
        <v>1184</v>
      </c>
      <c r="D77">
        <v>972</v>
      </c>
      <c r="E77" t="s">
        <v>545</v>
      </c>
      <c r="F77">
        <v>319</v>
      </c>
      <c r="G77" t="s">
        <v>1186</v>
      </c>
      <c r="H77" t="s">
        <v>1185</v>
      </c>
      <c r="I77" t="s">
        <v>1187</v>
      </c>
      <c r="J77" t="s">
        <v>512</v>
      </c>
      <c r="K77" t="s">
        <v>1580</v>
      </c>
      <c r="L77" t="s">
        <v>1581</v>
      </c>
      <c r="M77" t="s">
        <v>1188</v>
      </c>
      <c r="N77" t="s">
        <v>550</v>
      </c>
      <c r="O77" t="s">
        <v>517</v>
      </c>
      <c r="P77" t="s">
        <v>1582</v>
      </c>
      <c r="Q77" t="s">
        <v>516</v>
      </c>
      <c r="R77" t="s">
        <v>517</v>
      </c>
      <c r="V77">
        <v>1</v>
      </c>
      <c r="W77">
        <v>1</v>
      </c>
      <c r="X77">
        <v>0</v>
      </c>
      <c r="Y77">
        <v>0</v>
      </c>
      <c r="Z77">
        <v>0</v>
      </c>
      <c r="AA77">
        <v>2</v>
      </c>
      <c r="AB77">
        <v>2</v>
      </c>
      <c r="AC77">
        <v>0</v>
      </c>
      <c r="AD77">
        <v>6</v>
      </c>
      <c r="AE77">
        <v>17</v>
      </c>
      <c r="AF77">
        <v>0</v>
      </c>
      <c r="AG77">
        <v>0</v>
      </c>
      <c r="AH77">
        <v>25</v>
      </c>
      <c r="AI77">
        <v>8</v>
      </c>
      <c r="AJ77">
        <v>0</v>
      </c>
      <c r="AK77">
        <v>0</v>
      </c>
      <c r="AL77">
        <v>6</v>
      </c>
      <c r="AM77">
        <v>6</v>
      </c>
      <c r="AN77">
        <v>2</v>
      </c>
      <c r="AO77">
        <v>2</v>
      </c>
      <c r="AP77">
        <v>0</v>
      </c>
      <c r="AQ77">
        <v>0</v>
      </c>
      <c r="AR77">
        <v>4</v>
      </c>
      <c r="AS77">
        <v>4</v>
      </c>
      <c r="AT77">
        <v>5</v>
      </c>
      <c r="AU77">
        <v>9</v>
      </c>
      <c r="AV77" t="s">
        <v>1375</v>
      </c>
      <c r="AW77">
        <v>9</v>
      </c>
      <c r="AX77" t="s">
        <v>1375</v>
      </c>
      <c r="BB77">
        <v>5</v>
      </c>
      <c r="BC77">
        <v>10</v>
      </c>
      <c r="BD77" t="s">
        <v>1375</v>
      </c>
      <c r="BE77">
        <v>74</v>
      </c>
      <c r="BF77" t="s">
        <v>1375</v>
      </c>
      <c r="BI77">
        <v>4</v>
      </c>
      <c r="BJ77">
        <v>6</v>
      </c>
      <c r="BK77" t="s">
        <v>1375</v>
      </c>
      <c r="BL77">
        <v>6</v>
      </c>
      <c r="BM77" t="s">
        <v>1375</v>
      </c>
      <c r="BN77">
        <v>1</v>
      </c>
      <c r="BO77">
        <v>2</v>
      </c>
      <c r="BP77" t="s">
        <v>618</v>
      </c>
      <c r="BQ77">
        <v>2</v>
      </c>
      <c r="BR77">
        <v>2</v>
      </c>
      <c r="BS77" t="s">
        <v>1375</v>
      </c>
      <c r="BT77" t="s">
        <v>519</v>
      </c>
      <c r="BU77" t="s">
        <v>517</v>
      </c>
      <c r="BV77" t="s">
        <v>519</v>
      </c>
      <c r="BW77">
        <v>4</v>
      </c>
      <c r="BX77">
        <v>9</v>
      </c>
      <c r="BY77">
        <v>0</v>
      </c>
      <c r="BZ77">
        <v>8</v>
      </c>
      <c r="CA77">
        <v>0</v>
      </c>
      <c r="CB77" t="s">
        <v>538</v>
      </c>
      <c r="CC77">
        <v>1</v>
      </c>
      <c r="CD77" s="2">
        <v>0.72916666666666663</v>
      </c>
      <c r="CE77" s="2">
        <v>0.375</v>
      </c>
      <c r="CF77" s="2"/>
      <c r="CG77" s="2"/>
      <c r="CH77" s="2"/>
      <c r="CI77" s="2"/>
      <c r="CJ77" t="s">
        <v>521</v>
      </c>
      <c r="CK77" t="s">
        <v>540</v>
      </c>
      <c r="CL77">
        <v>1</v>
      </c>
      <c r="CM77" s="2">
        <v>0.375</v>
      </c>
      <c r="CN77" s="2">
        <v>0.72916666666666663</v>
      </c>
      <c r="CO77" s="2"/>
      <c r="CP77" s="2"/>
      <c r="CQ77" s="2"/>
      <c r="CR77" s="2"/>
      <c r="CS77" t="s">
        <v>1376</v>
      </c>
      <c r="CT77">
        <v>819</v>
      </c>
      <c r="CU77">
        <v>0</v>
      </c>
      <c r="CV77">
        <v>1868</v>
      </c>
      <c r="CW77" t="s">
        <v>517</v>
      </c>
      <c r="CX77" t="s">
        <v>517</v>
      </c>
      <c r="CY77" t="s">
        <v>517</v>
      </c>
      <c r="CZ77" t="s">
        <v>517</v>
      </c>
      <c r="DA77" t="s">
        <v>519</v>
      </c>
      <c r="DB77" t="s">
        <v>517</v>
      </c>
      <c r="DC77">
        <v>835</v>
      </c>
      <c r="DD77">
        <v>69</v>
      </c>
      <c r="DE77">
        <v>4362</v>
      </c>
      <c r="DF77">
        <v>1805</v>
      </c>
      <c r="DG77">
        <v>13238</v>
      </c>
      <c r="DH77">
        <v>614</v>
      </c>
      <c r="DI77">
        <v>2081</v>
      </c>
      <c r="DJ77">
        <v>155</v>
      </c>
      <c r="DK77">
        <v>5357.25</v>
      </c>
      <c r="DL77">
        <v>0</v>
      </c>
      <c r="DM77">
        <v>44</v>
      </c>
      <c r="DN77">
        <v>0</v>
      </c>
      <c r="DO77">
        <v>0</v>
      </c>
      <c r="DP77">
        <v>0</v>
      </c>
      <c r="DQ77">
        <v>304</v>
      </c>
      <c r="DR77">
        <v>0</v>
      </c>
      <c r="DS77">
        <v>1203</v>
      </c>
      <c r="DT77">
        <v>0</v>
      </c>
      <c r="DU77">
        <v>32</v>
      </c>
      <c r="DV77">
        <v>0</v>
      </c>
      <c r="DW77">
        <v>151</v>
      </c>
      <c r="DX77">
        <v>17094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17094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4</v>
      </c>
      <c r="EN77">
        <v>0</v>
      </c>
      <c r="EO77">
        <v>10</v>
      </c>
      <c r="EP77">
        <v>24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70633</v>
      </c>
      <c r="EZ77">
        <v>0.3752889667250438</v>
      </c>
      <c r="FA77">
        <v>1.6493403385872738</v>
      </c>
      <c r="FB77">
        <v>1456</v>
      </c>
      <c r="FC77">
        <v>360</v>
      </c>
      <c r="FD77">
        <v>408</v>
      </c>
      <c r="FE77">
        <v>1558</v>
      </c>
      <c r="FF77">
        <v>350266</v>
      </c>
      <c r="FG77">
        <v>0.4</v>
      </c>
      <c r="FH77">
        <v>261208</v>
      </c>
      <c r="FI77">
        <v>0.6</v>
      </c>
      <c r="FJ77">
        <v>889670</v>
      </c>
      <c r="FK77">
        <v>0.7</v>
      </c>
      <c r="FL77">
        <v>1</v>
      </c>
      <c r="FM77">
        <v>3</v>
      </c>
      <c r="FN77">
        <v>1</v>
      </c>
      <c r="FO77" t="s">
        <v>517</v>
      </c>
      <c r="FP77" t="s">
        <v>517</v>
      </c>
      <c r="FQ77" t="s">
        <v>1189</v>
      </c>
      <c r="FR77" t="s">
        <v>517</v>
      </c>
      <c r="FS77" t="s">
        <v>1379</v>
      </c>
      <c r="FT77">
        <v>56</v>
      </c>
      <c r="FU77">
        <v>518</v>
      </c>
      <c r="FV77">
        <v>53</v>
      </c>
      <c r="FW77">
        <v>480</v>
      </c>
      <c r="FX77">
        <v>1013</v>
      </c>
      <c r="FY77" t="s">
        <v>519</v>
      </c>
      <c r="GA77">
        <v>117</v>
      </c>
      <c r="GB77">
        <v>0</v>
      </c>
      <c r="GC77">
        <v>0</v>
      </c>
      <c r="GD77" t="s">
        <v>519</v>
      </c>
      <c r="GE77" t="s">
        <v>519</v>
      </c>
      <c r="GF77" t="s">
        <v>519</v>
      </c>
      <c r="GG77" t="s">
        <v>519</v>
      </c>
      <c r="GH77" t="s">
        <v>519</v>
      </c>
      <c r="GI77" t="s">
        <v>519</v>
      </c>
      <c r="GJ77" t="s">
        <v>519</v>
      </c>
      <c r="GK77">
        <v>31</v>
      </c>
      <c r="GL77">
        <v>23</v>
      </c>
      <c r="GM77" t="s">
        <v>519</v>
      </c>
      <c r="GN77" t="s">
        <v>519</v>
      </c>
      <c r="GO77" t="s">
        <v>523</v>
      </c>
      <c r="GP77">
        <v>0</v>
      </c>
      <c r="GQ77" t="s">
        <v>627</v>
      </c>
      <c r="GR77">
        <v>0</v>
      </c>
      <c r="GS77" t="s">
        <v>524</v>
      </c>
      <c r="GT77">
        <v>31</v>
      </c>
      <c r="GU77" t="s">
        <v>519</v>
      </c>
      <c r="GV77">
        <v>0</v>
      </c>
      <c r="GW77">
        <v>0</v>
      </c>
      <c r="GX77" t="s">
        <v>523</v>
      </c>
      <c r="GY77">
        <v>0</v>
      </c>
      <c r="GZ77" t="s">
        <v>519</v>
      </c>
      <c r="HA77" t="s">
        <v>519</v>
      </c>
      <c r="HB77">
        <v>0</v>
      </c>
      <c r="HC77">
        <v>10845</v>
      </c>
      <c r="HD77">
        <v>10845</v>
      </c>
      <c r="HE77">
        <v>186</v>
      </c>
      <c r="HF77">
        <v>128</v>
      </c>
      <c r="HG77">
        <v>9828</v>
      </c>
      <c r="HH77">
        <v>7758</v>
      </c>
      <c r="HI77">
        <v>0</v>
      </c>
      <c r="HJ77">
        <v>0</v>
      </c>
      <c r="HK77">
        <v>0</v>
      </c>
      <c r="HL77">
        <v>75</v>
      </c>
      <c r="HM77" t="s">
        <v>519</v>
      </c>
      <c r="HN77">
        <v>116</v>
      </c>
      <c r="HO77">
        <v>116</v>
      </c>
      <c r="HP77" t="s">
        <v>519</v>
      </c>
      <c r="HQ77" t="s">
        <v>519</v>
      </c>
      <c r="HR77" t="s">
        <v>519</v>
      </c>
      <c r="HS77" t="s">
        <v>519</v>
      </c>
      <c r="HT77" t="s">
        <v>519</v>
      </c>
      <c r="HU77" t="s">
        <v>519</v>
      </c>
      <c r="HV77" t="s">
        <v>519</v>
      </c>
      <c r="HW77" t="s">
        <v>519</v>
      </c>
      <c r="HX77">
        <v>72</v>
      </c>
      <c r="HY77" t="s">
        <v>519</v>
      </c>
      <c r="HZ77" t="s">
        <v>519</v>
      </c>
      <c r="IA77" t="s">
        <v>519</v>
      </c>
      <c r="IB77" t="s">
        <v>519</v>
      </c>
      <c r="IC77" t="s">
        <v>1583</v>
      </c>
      <c r="ID77" t="s">
        <v>1037</v>
      </c>
      <c r="IE77" s="94" t="s">
        <v>1584</v>
      </c>
      <c r="IF77" s="94">
        <v>41275</v>
      </c>
      <c r="IG77" t="s">
        <v>517</v>
      </c>
      <c r="IH77" t="s">
        <v>517</v>
      </c>
      <c r="II77" t="s">
        <v>517</v>
      </c>
      <c r="IJ77" t="s">
        <v>517</v>
      </c>
      <c r="IK77" t="s">
        <v>517</v>
      </c>
      <c r="IL77" t="s">
        <v>556</v>
      </c>
      <c r="IM77">
        <v>6</v>
      </c>
      <c r="IR77" t="s">
        <v>528</v>
      </c>
    </row>
    <row r="78" spans="1:252">
      <c r="A78">
        <v>75</v>
      </c>
      <c r="B78" t="s">
        <v>1183</v>
      </c>
      <c r="C78" t="s">
        <v>1190</v>
      </c>
      <c r="D78">
        <v>458</v>
      </c>
      <c r="E78" t="s">
        <v>545</v>
      </c>
      <c r="F78">
        <v>31</v>
      </c>
      <c r="G78" t="s">
        <v>1192</v>
      </c>
      <c r="H78" t="s">
        <v>1191</v>
      </c>
      <c r="I78" t="s">
        <v>1193</v>
      </c>
      <c r="J78">
        <v>3563</v>
      </c>
      <c r="K78" t="s">
        <v>1585</v>
      </c>
      <c r="L78" t="s">
        <v>1194</v>
      </c>
      <c r="M78" t="s">
        <v>1586</v>
      </c>
      <c r="N78" t="s">
        <v>550</v>
      </c>
      <c r="O78" t="s">
        <v>519</v>
      </c>
      <c r="V78">
        <v>1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2</v>
      </c>
      <c r="AD78">
        <v>0</v>
      </c>
      <c r="AE78">
        <v>1</v>
      </c>
      <c r="AF78">
        <v>0</v>
      </c>
      <c r="AG78">
        <v>0</v>
      </c>
      <c r="AH78">
        <v>3</v>
      </c>
      <c r="AI78">
        <v>1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BT78" t="s">
        <v>519</v>
      </c>
      <c r="BU78" t="s">
        <v>519</v>
      </c>
      <c r="BV78" t="s">
        <v>519</v>
      </c>
      <c r="BW78">
        <v>0</v>
      </c>
      <c r="BX78">
        <v>3</v>
      </c>
      <c r="BY78">
        <v>0</v>
      </c>
      <c r="BZ78">
        <v>13</v>
      </c>
      <c r="CA78">
        <v>0</v>
      </c>
      <c r="CB78" t="s">
        <v>538</v>
      </c>
      <c r="CC78">
        <v>1</v>
      </c>
      <c r="CD78" s="2">
        <v>0.72916666666666663</v>
      </c>
      <c r="CE78" s="2">
        <v>0.375</v>
      </c>
      <c r="CF78" s="2"/>
      <c r="CG78" s="2"/>
      <c r="CH78" s="2"/>
      <c r="CI78" s="2"/>
      <c r="CJ78" t="s">
        <v>521</v>
      </c>
      <c r="CK78" t="s">
        <v>540</v>
      </c>
      <c r="CL78">
        <v>1</v>
      </c>
      <c r="CM78" s="2">
        <v>0.375</v>
      </c>
      <c r="CN78" s="2">
        <v>0.72916666666666663</v>
      </c>
      <c r="CO78" s="2"/>
      <c r="CP78" s="2"/>
      <c r="CQ78" s="2"/>
      <c r="CR78" s="2"/>
      <c r="CS78" t="s">
        <v>1418</v>
      </c>
      <c r="CT78">
        <v>0</v>
      </c>
      <c r="CU78">
        <v>309</v>
      </c>
      <c r="CV78">
        <v>2451</v>
      </c>
      <c r="CW78" t="s">
        <v>517</v>
      </c>
      <c r="CX78" t="s">
        <v>517</v>
      </c>
      <c r="CY78" t="s">
        <v>517</v>
      </c>
      <c r="CZ78" t="s">
        <v>519</v>
      </c>
      <c r="DA78" t="s">
        <v>519</v>
      </c>
      <c r="DB78" t="s">
        <v>517</v>
      </c>
      <c r="DC78">
        <v>13</v>
      </c>
      <c r="DD78">
        <v>142</v>
      </c>
      <c r="DE78">
        <v>929</v>
      </c>
      <c r="DF78">
        <v>1931</v>
      </c>
      <c r="DG78">
        <v>5875</v>
      </c>
      <c r="DH78">
        <v>72</v>
      </c>
      <c r="DI78">
        <v>2064</v>
      </c>
      <c r="DJ78">
        <v>16</v>
      </c>
      <c r="DK78">
        <v>4260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18</v>
      </c>
      <c r="DR78">
        <v>0</v>
      </c>
      <c r="DS78">
        <v>342</v>
      </c>
      <c r="DT78">
        <v>0</v>
      </c>
      <c r="DU78">
        <v>21</v>
      </c>
      <c r="DV78">
        <v>0</v>
      </c>
      <c r="DW78">
        <v>219</v>
      </c>
      <c r="DX78">
        <v>8205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8205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6</v>
      </c>
      <c r="EP78">
        <v>12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41650</v>
      </c>
      <c r="EZ78">
        <v>0.67737319128637308</v>
      </c>
      <c r="FA78">
        <v>2.2075581703503473</v>
      </c>
      <c r="FB78">
        <v>591</v>
      </c>
      <c r="FC78">
        <v>135</v>
      </c>
      <c r="FD78">
        <v>238</v>
      </c>
      <c r="FE78">
        <v>629</v>
      </c>
      <c r="FF78">
        <v>790286</v>
      </c>
      <c r="FG78">
        <v>1.37</v>
      </c>
      <c r="FH78">
        <v>296038</v>
      </c>
      <c r="FI78">
        <v>0.73</v>
      </c>
      <c r="FJ78">
        <v>463586</v>
      </c>
      <c r="FK78">
        <v>0.79</v>
      </c>
      <c r="FL78">
        <v>4</v>
      </c>
      <c r="FM78">
        <v>3</v>
      </c>
      <c r="FN78">
        <v>1</v>
      </c>
      <c r="FO78" t="s">
        <v>517</v>
      </c>
      <c r="FP78" t="s">
        <v>519</v>
      </c>
      <c r="FQ78" t="s">
        <v>519</v>
      </c>
      <c r="FR78" t="s">
        <v>517</v>
      </c>
      <c r="FS78" t="s">
        <v>1377</v>
      </c>
      <c r="FT78">
        <v>4</v>
      </c>
      <c r="FU78">
        <v>244</v>
      </c>
      <c r="FV78">
        <v>0</v>
      </c>
      <c r="FW78">
        <v>201</v>
      </c>
      <c r="FX78">
        <v>402</v>
      </c>
      <c r="FY78" t="s">
        <v>519</v>
      </c>
      <c r="GA78" t="s">
        <v>519</v>
      </c>
      <c r="GB78" t="s">
        <v>519</v>
      </c>
      <c r="GC78" t="s">
        <v>519</v>
      </c>
      <c r="GD78" t="s">
        <v>519</v>
      </c>
      <c r="GE78" t="s">
        <v>519</v>
      </c>
      <c r="GF78" t="s">
        <v>519</v>
      </c>
      <c r="GG78" t="s">
        <v>519</v>
      </c>
      <c r="GH78" t="s">
        <v>519</v>
      </c>
      <c r="GI78" t="s">
        <v>519</v>
      </c>
      <c r="GJ78" t="s">
        <v>519</v>
      </c>
      <c r="GK78" t="s">
        <v>519</v>
      </c>
      <c r="GL78" t="s">
        <v>519</v>
      </c>
      <c r="GM78" t="s">
        <v>519</v>
      </c>
      <c r="GN78" t="s">
        <v>519</v>
      </c>
      <c r="GO78" t="s">
        <v>519</v>
      </c>
      <c r="GP78">
        <v>0</v>
      </c>
      <c r="GQ78" t="s">
        <v>519</v>
      </c>
      <c r="GR78">
        <v>0</v>
      </c>
      <c r="GS78" t="s">
        <v>519</v>
      </c>
      <c r="GT78">
        <v>0</v>
      </c>
      <c r="GU78" t="s">
        <v>519</v>
      </c>
      <c r="GV78">
        <v>0</v>
      </c>
      <c r="GW78">
        <v>0</v>
      </c>
      <c r="GX78" t="s">
        <v>519</v>
      </c>
      <c r="GY78">
        <v>0</v>
      </c>
      <c r="GZ78" t="s">
        <v>519</v>
      </c>
      <c r="HA78" t="s">
        <v>519</v>
      </c>
      <c r="HB78">
        <v>0</v>
      </c>
      <c r="HC78" t="s">
        <v>519</v>
      </c>
      <c r="HD78" t="s">
        <v>519</v>
      </c>
      <c r="HE78" t="s">
        <v>519</v>
      </c>
      <c r="HF78" t="s">
        <v>519</v>
      </c>
      <c r="HG78">
        <v>1444</v>
      </c>
      <c r="HH78">
        <v>5247</v>
      </c>
      <c r="HI78" t="s">
        <v>519</v>
      </c>
      <c r="HJ78" t="s">
        <v>519</v>
      </c>
      <c r="HK78" t="s">
        <v>519</v>
      </c>
      <c r="HL78" t="s">
        <v>519</v>
      </c>
      <c r="HM78" t="s">
        <v>519</v>
      </c>
      <c r="HN78" t="s">
        <v>519</v>
      </c>
      <c r="HO78" t="s">
        <v>519</v>
      </c>
      <c r="HP78" t="s">
        <v>519</v>
      </c>
      <c r="HQ78" t="s">
        <v>519</v>
      </c>
      <c r="HR78" t="s">
        <v>519</v>
      </c>
      <c r="HS78" t="s">
        <v>519</v>
      </c>
      <c r="HT78" t="s">
        <v>519</v>
      </c>
      <c r="HU78" t="s">
        <v>519</v>
      </c>
      <c r="HV78" t="s">
        <v>519</v>
      </c>
      <c r="HW78" t="s">
        <v>519</v>
      </c>
      <c r="HX78" t="s">
        <v>519</v>
      </c>
      <c r="HY78" t="s">
        <v>519</v>
      </c>
      <c r="HZ78" t="s">
        <v>519</v>
      </c>
      <c r="IA78" t="s">
        <v>519</v>
      </c>
      <c r="IB78" t="s">
        <v>519</v>
      </c>
      <c r="IC78" t="s">
        <v>1195</v>
      </c>
      <c r="ID78" t="s">
        <v>1037</v>
      </c>
      <c r="IE78" s="94">
        <v>38292</v>
      </c>
      <c r="IF78" s="94">
        <v>39873</v>
      </c>
      <c r="IG78" t="s">
        <v>517</v>
      </c>
      <c r="IH78" t="s">
        <v>517</v>
      </c>
      <c r="II78" t="s">
        <v>517</v>
      </c>
      <c r="IJ78" t="s">
        <v>519</v>
      </c>
      <c r="IK78" t="s">
        <v>519</v>
      </c>
      <c r="IL78" t="s">
        <v>556</v>
      </c>
      <c r="IM78">
        <v>2</v>
      </c>
      <c r="IR78" t="s">
        <v>528</v>
      </c>
    </row>
    <row r="79" spans="1:252">
      <c r="A79">
        <v>76</v>
      </c>
      <c r="B79" t="s">
        <v>1154</v>
      </c>
      <c r="C79" t="s">
        <v>1370</v>
      </c>
      <c r="D79">
        <v>389</v>
      </c>
      <c r="E79" t="s">
        <v>545</v>
      </c>
      <c r="F79">
        <v>40</v>
      </c>
      <c r="G79" t="s">
        <v>1587</v>
      </c>
      <c r="H79" t="s">
        <v>1588</v>
      </c>
      <c r="I79" t="s">
        <v>1589</v>
      </c>
      <c r="J79">
        <v>1775</v>
      </c>
      <c r="K79" t="s">
        <v>1590</v>
      </c>
      <c r="L79" t="s">
        <v>1591</v>
      </c>
      <c r="M79" t="s">
        <v>1592</v>
      </c>
      <c r="N79" t="s">
        <v>552</v>
      </c>
      <c r="O79" t="s">
        <v>519</v>
      </c>
      <c r="V79">
        <v>0</v>
      </c>
      <c r="W79">
        <v>0</v>
      </c>
      <c r="X79">
        <v>1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>
        <v>1</v>
      </c>
      <c r="AF79">
        <v>0</v>
      </c>
      <c r="AG79">
        <v>0</v>
      </c>
      <c r="AH79">
        <v>3</v>
      </c>
      <c r="AI79">
        <v>1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BI79">
        <v>2</v>
      </c>
      <c r="BJ79">
        <v>4</v>
      </c>
      <c r="BK79" t="s">
        <v>1375</v>
      </c>
      <c r="BL79">
        <v>4</v>
      </c>
      <c r="BM79" t="s">
        <v>1375</v>
      </c>
      <c r="BN79">
        <v>1</v>
      </c>
      <c r="BO79">
        <v>1</v>
      </c>
      <c r="BP79" t="s">
        <v>1375</v>
      </c>
      <c r="BT79" t="s">
        <v>519</v>
      </c>
      <c r="BU79" t="s">
        <v>517</v>
      </c>
      <c r="BV79" t="s">
        <v>519</v>
      </c>
      <c r="BW79">
        <v>0</v>
      </c>
      <c r="BX79">
        <v>3</v>
      </c>
      <c r="BY79">
        <v>0</v>
      </c>
      <c r="BZ79">
        <v>10</v>
      </c>
      <c r="CA79">
        <v>0</v>
      </c>
      <c r="CB79" t="s">
        <v>520</v>
      </c>
      <c r="CC79">
        <v>1</v>
      </c>
      <c r="CD79" s="2"/>
      <c r="CE79" s="2"/>
      <c r="CF79" s="2">
        <v>0.6875</v>
      </c>
      <c r="CG79" s="2">
        <v>2.7777777777777776E-2</v>
      </c>
      <c r="CH79" s="2"/>
      <c r="CI79" s="2"/>
      <c r="CJ79" t="s">
        <v>522</v>
      </c>
      <c r="CK79" t="s">
        <v>540</v>
      </c>
      <c r="CL79">
        <v>1</v>
      </c>
      <c r="CM79" s="2">
        <v>0.35416666666666669</v>
      </c>
      <c r="CN79" s="2">
        <v>0.69444444444444453</v>
      </c>
      <c r="CO79" s="2"/>
      <c r="CP79" s="2"/>
      <c r="CQ79" s="2"/>
      <c r="CR79" s="2"/>
      <c r="CS79" t="s">
        <v>1376</v>
      </c>
      <c r="CT79">
        <v>280</v>
      </c>
      <c r="CU79">
        <v>260</v>
      </c>
      <c r="CV79">
        <v>554</v>
      </c>
      <c r="CW79" t="s">
        <v>517</v>
      </c>
      <c r="CX79" t="s">
        <v>517</v>
      </c>
      <c r="CY79" t="s">
        <v>517</v>
      </c>
      <c r="CZ79" t="s">
        <v>519</v>
      </c>
      <c r="DA79" t="s">
        <v>519</v>
      </c>
      <c r="DB79" t="s">
        <v>517</v>
      </c>
      <c r="DC79">
        <v>0</v>
      </c>
      <c r="DD79">
        <v>4</v>
      </c>
      <c r="DE79">
        <v>0</v>
      </c>
      <c r="DF79">
        <v>1330</v>
      </c>
      <c r="DG79">
        <v>2664</v>
      </c>
      <c r="DH79">
        <v>0</v>
      </c>
      <c r="DI79">
        <v>397</v>
      </c>
      <c r="DJ79">
        <v>66</v>
      </c>
      <c r="DK79">
        <v>1041.5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36</v>
      </c>
      <c r="DT79">
        <v>0</v>
      </c>
      <c r="DU79">
        <v>6</v>
      </c>
      <c r="DV79">
        <v>0</v>
      </c>
      <c r="DW79">
        <v>2</v>
      </c>
      <c r="DX79">
        <v>490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490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15502</v>
      </c>
      <c r="EZ79">
        <v>0.36441567529741076</v>
      </c>
      <c r="FA79">
        <v>1.8080242593888498</v>
      </c>
      <c r="FE79">
        <v>500</v>
      </c>
      <c r="FF79">
        <v>947870</v>
      </c>
      <c r="FG79">
        <v>3.68</v>
      </c>
      <c r="FH79">
        <v>417936</v>
      </c>
      <c r="FI79">
        <v>5.0999999999999996</v>
      </c>
      <c r="FJ79">
        <v>231810</v>
      </c>
      <c r="FK79">
        <v>5.2</v>
      </c>
      <c r="FL79">
        <v>3</v>
      </c>
      <c r="FM79">
        <v>1</v>
      </c>
      <c r="FN79">
        <v>1</v>
      </c>
      <c r="FO79" t="s">
        <v>519</v>
      </c>
      <c r="FP79" t="s">
        <v>517</v>
      </c>
      <c r="FQ79" t="s">
        <v>519</v>
      </c>
      <c r="FR79" t="s">
        <v>517</v>
      </c>
      <c r="FS79" t="s">
        <v>1377</v>
      </c>
      <c r="FT79">
        <v>0</v>
      </c>
      <c r="FU79">
        <v>112</v>
      </c>
      <c r="FV79">
        <v>0</v>
      </c>
      <c r="FW79">
        <v>97</v>
      </c>
      <c r="FX79">
        <v>194</v>
      </c>
      <c r="FY79" t="s">
        <v>573</v>
      </c>
      <c r="FZ79">
        <v>7</v>
      </c>
      <c r="GA79" t="s">
        <v>519</v>
      </c>
      <c r="GB79" t="s">
        <v>519</v>
      </c>
      <c r="GC79" t="s">
        <v>519</v>
      </c>
      <c r="GD79" t="s">
        <v>519</v>
      </c>
      <c r="GE79" t="s">
        <v>519</v>
      </c>
      <c r="GF79" t="s">
        <v>519</v>
      </c>
      <c r="GG79" t="s">
        <v>519</v>
      </c>
      <c r="GH79" t="s">
        <v>519</v>
      </c>
      <c r="GI79" t="s">
        <v>519</v>
      </c>
      <c r="GJ79" t="s">
        <v>519</v>
      </c>
      <c r="GK79" t="s">
        <v>519</v>
      </c>
      <c r="GL79" t="s">
        <v>519</v>
      </c>
      <c r="GM79" t="s">
        <v>519</v>
      </c>
      <c r="GN79" t="s">
        <v>519</v>
      </c>
      <c r="GO79" t="s">
        <v>519</v>
      </c>
      <c r="GP79">
        <v>0</v>
      </c>
      <c r="GQ79" t="s">
        <v>519</v>
      </c>
      <c r="GR79">
        <v>0</v>
      </c>
      <c r="GS79" t="s">
        <v>519</v>
      </c>
      <c r="GT79">
        <v>0</v>
      </c>
      <c r="GU79" t="s">
        <v>519</v>
      </c>
      <c r="GV79">
        <v>0</v>
      </c>
      <c r="GW79">
        <v>0</v>
      </c>
      <c r="GX79" t="s">
        <v>519</v>
      </c>
      <c r="GY79">
        <v>0</v>
      </c>
      <c r="GZ79" t="s">
        <v>519</v>
      </c>
      <c r="HA79" t="s">
        <v>519</v>
      </c>
      <c r="HB79">
        <v>0</v>
      </c>
      <c r="HC79">
        <v>1887</v>
      </c>
      <c r="HD79">
        <v>1887</v>
      </c>
      <c r="HE79">
        <v>3</v>
      </c>
      <c r="HF79">
        <v>190</v>
      </c>
      <c r="HG79">
        <v>785</v>
      </c>
      <c r="HH79">
        <v>1740</v>
      </c>
      <c r="HI79">
        <v>0</v>
      </c>
      <c r="HJ79">
        <v>0</v>
      </c>
      <c r="HK79">
        <v>0</v>
      </c>
      <c r="HL79">
        <v>44</v>
      </c>
      <c r="HM79">
        <v>0</v>
      </c>
      <c r="HN79" t="s">
        <v>519</v>
      </c>
      <c r="HO79" t="s">
        <v>519</v>
      </c>
      <c r="HP79" t="s">
        <v>519</v>
      </c>
      <c r="HQ79" t="s">
        <v>519</v>
      </c>
      <c r="HR79" t="s">
        <v>519</v>
      </c>
      <c r="HS79" t="s">
        <v>519</v>
      </c>
      <c r="HT79" t="s">
        <v>519</v>
      </c>
      <c r="HU79" t="s">
        <v>519</v>
      </c>
      <c r="HV79" t="s">
        <v>519</v>
      </c>
      <c r="HW79" t="s">
        <v>519</v>
      </c>
      <c r="HX79" t="s">
        <v>519</v>
      </c>
      <c r="HY79" t="s">
        <v>519</v>
      </c>
      <c r="HZ79" t="s">
        <v>519</v>
      </c>
      <c r="IA79" t="s">
        <v>519</v>
      </c>
      <c r="IB79" t="s">
        <v>519</v>
      </c>
      <c r="IC79" t="s">
        <v>1083</v>
      </c>
      <c r="ID79" t="s">
        <v>1180</v>
      </c>
      <c r="IE79" s="94">
        <v>36617</v>
      </c>
      <c r="IF79" s="94"/>
      <c r="IG79" t="s">
        <v>519</v>
      </c>
      <c r="IH79" t="s">
        <v>519</v>
      </c>
      <c r="II79" t="s">
        <v>517</v>
      </c>
      <c r="IJ79" t="s">
        <v>519</v>
      </c>
      <c r="IK79" t="s">
        <v>517</v>
      </c>
      <c r="IL79" t="s">
        <v>556</v>
      </c>
      <c r="IM79">
        <v>6</v>
      </c>
      <c r="IR79" t="s">
        <v>528</v>
      </c>
    </row>
    <row r="80" spans="1:252">
      <c r="A80">
        <v>77</v>
      </c>
      <c r="B80" t="s">
        <v>1196</v>
      </c>
      <c r="C80" t="s">
        <v>1197</v>
      </c>
      <c r="D80">
        <v>899</v>
      </c>
      <c r="E80" t="s">
        <v>545</v>
      </c>
      <c r="F80">
        <v>66</v>
      </c>
      <c r="G80" t="s">
        <v>1199</v>
      </c>
      <c r="H80" t="s">
        <v>1198</v>
      </c>
      <c r="I80" t="s">
        <v>1200</v>
      </c>
      <c r="J80" t="s">
        <v>512</v>
      </c>
      <c r="K80" t="s">
        <v>1201</v>
      </c>
      <c r="L80" t="s">
        <v>1202</v>
      </c>
      <c r="M80" t="s">
        <v>1593</v>
      </c>
      <c r="N80" t="s">
        <v>550</v>
      </c>
      <c r="O80" t="s">
        <v>519</v>
      </c>
      <c r="V80">
        <v>1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3</v>
      </c>
      <c r="AE80">
        <v>7</v>
      </c>
      <c r="AF80">
        <v>0</v>
      </c>
      <c r="AG80">
        <v>0</v>
      </c>
      <c r="AH80">
        <v>11</v>
      </c>
      <c r="AI80">
        <v>3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1</v>
      </c>
      <c r="AR80">
        <v>8</v>
      </c>
      <c r="AS80">
        <v>8</v>
      </c>
      <c r="BG80">
        <v>1</v>
      </c>
      <c r="BH80">
        <v>1</v>
      </c>
      <c r="BN80">
        <v>1</v>
      </c>
      <c r="BO80">
        <v>1</v>
      </c>
      <c r="BP80" t="s">
        <v>1374</v>
      </c>
      <c r="BT80" t="s">
        <v>519</v>
      </c>
      <c r="BU80" t="s">
        <v>519</v>
      </c>
      <c r="BV80" t="s">
        <v>519</v>
      </c>
      <c r="BW80">
        <v>0</v>
      </c>
      <c r="BX80">
        <v>6</v>
      </c>
      <c r="BY80">
        <v>0</v>
      </c>
      <c r="BZ80">
        <v>9</v>
      </c>
      <c r="CA80">
        <v>0</v>
      </c>
      <c r="CB80" t="s">
        <v>520</v>
      </c>
      <c r="CC80">
        <v>1</v>
      </c>
      <c r="CD80" s="2" t="s">
        <v>1203</v>
      </c>
      <c r="CE80" s="2" t="s">
        <v>1203</v>
      </c>
      <c r="CF80" s="2">
        <v>0.66666666666666663</v>
      </c>
      <c r="CG80" s="2">
        <v>0.375</v>
      </c>
      <c r="CH80" s="2"/>
      <c r="CI80" s="2"/>
      <c r="CJ80" t="s">
        <v>521</v>
      </c>
      <c r="CK80" t="s">
        <v>540</v>
      </c>
      <c r="CL80">
        <v>1</v>
      </c>
      <c r="CM80" s="2">
        <v>0.33333333333333331</v>
      </c>
      <c r="CN80" s="2">
        <v>0.6875</v>
      </c>
      <c r="CO80" s="2"/>
      <c r="CP80" s="2"/>
      <c r="CQ80" s="2"/>
      <c r="CR80" s="2"/>
      <c r="CT80">
        <v>853</v>
      </c>
      <c r="CU80">
        <v>0</v>
      </c>
      <c r="CV80">
        <v>3599</v>
      </c>
      <c r="CW80" t="s">
        <v>517</v>
      </c>
      <c r="CX80" t="s">
        <v>517</v>
      </c>
      <c r="CY80" t="s">
        <v>517</v>
      </c>
      <c r="CZ80" t="s">
        <v>517</v>
      </c>
      <c r="DA80" t="s">
        <v>517</v>
      </c>
      <c r="DB80" t="s">
        <v>517</v>
      </c>
      <c r="DC80">
        <v>210</v>
      </c>
      <c r="DD80">
        <v>75</v>
      </c>
      <c r="DE80">
        <v>6204</v>
      </c>
      <c r="DF80">
        <v>2861</v>
      </c>
      <c r="DG80">
        <v>18415</v>
      </c>
      <c r="DH80">
        <v>87</v>
      </c>
      <c r="DI80">
        <v>4385</v>
      </c>
      <c r="DJ80">
        <v>647</v>
      </c>
      <c r="DK80">
        <v>11283.25</v>
      </c>
      <c r="DL80">
        <v>0</v>
      </c>
      <c r="DM80">
        <v>1</v>
      </c>
      <c r="DN80">
        <v>0</v>
      </c>
      <c r="DO80">
        <v>0</v>
      </c>
      <c r="DP80">
        <v>4</v>
      </c>
      <c r="DQ80">
        <v>16</v>
      </c>
      <c r="DR80">
        <v>671</v>
      </c>
      <c r="DS80">
        <v>2111</v>
      </c>
      <c r="DT80">
        <v>8</v>
      </c>
      <c r="DU80">
        <v>47</v>
      </c>
      <c r="DV80">
        <v>48</v>
      </c>
      <c r="DW80">
        <v>261</v>
      </c>
      <c r="DX80">
        <v>34926</v>
      </c>
      <c r="DY80">
        <v>111</v>
      </c>
      <c r="DZ80">
        <v>7</v>
      </c>
      <c r="EA80">
        <v>0</v>
      </c>
      <c r="EB80">
        <v>0</v>
      </c>
      <c r="EC80">
        <v>0</v>
      </c>
      <c r="ED80">
        <v>0</v>
      </c>
      <c r="EE80">
        <v>1180</v>
      </c>
      <c r="EF80">
        <v>36106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14</v>
      </c>
      <c r="EO80">
        <v>1</v>
      </c>
      <c r="EP80">
        <v>30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62921.5</v>
      </c>
      <c r="EZ80">
        <v>0.59470036367469559</v>
      </c>
      <c r="FA80">
        <v>1.1054568773168889</v>
      </c>
      <c r="FE80">
        <v>2968</v>
      </c>
      <c r="FF80">
        <v>2095361</v>
      </c>
      <c r="FG80">
        <v>1.3</v>
      </c>
      <c r="FH80">
        <v>1598996</v>
      </c>
      <c r="FI80">
        <v>1.7</v>
      </c>
      <c r="FJ80">
        <v>1582598</v>
      </c>
      <c r="FK80">
        <v>0.6</v>
      </c>
      <c r="FL80">
        <v>4</v>
      </c>
      <c r="FM80">
        <v>3</v>
      </c>
      <c r="FN80">
        <v>1</v>
      </c>
      <c r="FO80" t="s">
        <v>517</v>
      </c>
      <c r="FP80" t="s">
        <v>519</v>
      </c>
      <c r="FQ80" t="s">
        <v>519</v>
      </c>
      <c r="FR80" t="s">
        <v>517</v>
      </c>
      <c r="FS80" t="s">
        <v>1379</v>
      </c>
      <c r="FT80">
        <v>7</v>
      </c>
      <c r="FU80">
        <v>281</v>
      </c>
      <c r="FV80">
        <v>6</v>
      </c>
      <c r="FW80">
        <v>261</v>
      </c>
      <c r="FX80">
        <v>528</v>
      </c>
      <c r="FY80" t="s">
        <v>519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0</v>
      </c>
      <c r="GH80">
        <v>0</v>
      </c>
      <c r="GI80">
        <v>0</v>
      </c>
      <c r="GJ80">
        <v>0</v>
      </c>
      <c r="GK80">
        <v>0</v>
      </c>
      <c r="GL80">
        <v>0</v>
      </c>
      <c r="GM80">
        <v>0</v>
      </c>
      <c r="GN80">
        <v>0</v>
      </c>
      <c r="GO80">
        <v>0</v>
      </c>
      <c r="GP80">
        <v>0</v>
      </c>
      <c r="GQ80">
        <v>0</v>
      </c>
      <c r="GR80">
        <v>0</v>
      </c>
      <c r="GS80">
        <v>0</v>
      </c>
      <c r="GT80">
        <v>0</v>
      </c>
      <c r="GU80">
        <v>0</v>
      </c>
      <c r="GV80">
        <v>0</v>
      </c>
      <c r="GW80">
        <v>0</v>
      </c>
      <c r="GX80">
        <v>0</v>
      </c>
      <c r="GY80">
        <v>0</v>
      </c>
      <c r="GZ80" t="s">
        <v>519</v>
      </c>
      <c r="HA80" t="s">
        <v>519</v>
      </c>
      <c r="HB80">
        <v>0</v>
      </c>
      <c r="HC80">
        <v>7539</v>
      </c>
      <c r="HD80">
        <v>7539</v>
      </c>
      <c r="HE80" t="s">
        <v>519</v>
      </c>
      <c r="HF80" t="s">
        <v>519</v>
      </c>
      <c r="HG80">
        <v>5860</v>
      </c>
      <c r="HH80">
        <v>13002</v>
      </c>
      <c r="HI80" t="s">
        <v>519</v>
      </c>
      <c r="HJ80" t="s">
        <v>519</v>
      </c>
      <c r="HK80" t="s">
        <v>519</v>
      </c>
      <c r="HL80" t="s">
        <v>519</v>
      </c>
      <c r="HM80" t="s">
        <v>519</v>
      </c>
      <c r="HN80">
        <v>0</v>
      </c>
      <c r="HO80">
        <v>0</v>
      </c>
      <c r="HP80">
        <v>0</v>
      </c>
      <c r="HQ80">
        <v>0</v>
      </c>
      <c r="HR80">
        <v>0</v>
      </c>
      <c r="HS80">
        <v>0</v>
      </c>
      <c r="HT80">
        <v>0</v>
      </c>
      <c r="HU80">
        <v>0</v>
      </c>
      <c r="HV80">
        <v>0</v>
      </c>
      <c r="HW80">
        <v>0</v>
      </c>
      <c r="HX80">
        <v>0</v>
      </c>
      <c r="HY80">
        <v>0</v>
      </c>
      <c r="HZ80">
        <v>0</v>
      </c>
      <c r="IA80">
        <v>0</v>
      </c>
      <c r="IB80">
        <v>0</v>
      </c>
      <c r="IC80" t="s">
        <v>619</v>
      </c>
      <c r="ID80" t="s">
        <v>1204</v>
      </c>
      <c r="IE80" s="94">
        <v>34669</v>
      </c>
      <c r="IF80" s="94"/>
      <c r="IG80" t="s">
        <v>517</v>
      </c>
      <c r="IH80" t="s">
        <v>517</v>
      </c>
      <c r="II80" t="s">
        <v>517</v>
      </c>
      <c r="IJ80" t="s">
        <v>519</v>
      </c>
      <c r="IK80" t="s">
        <v>517</v>
      </c>
      <c r="IL80" t="s">
        <v>556</v>
      </c>
      <c r="IM80">
        <v>6</v>
      </c>
      <c r="IN80" t="s">
        <v>1205</v>
      </c>
      <c r="IO80">
        <v>4</v>
      </c>
      <c r="IR80" t="s">
        <v>528</v>
      </c>
    </row>
    <row r="81" spans="1:252">
      <c r="A81">
        <v>78</v>
      </c>
      <c r="B81" t="s">
        <v>1206</v>
      </c>
      <c r="C81" t="s">
        <v>1207</v>
      </c>
      <c r="D81">
        <v>1156</v>
      </c>
      <c r="E81" t="s">
        <v>545</v>
      </c>
      <c r="F81">
        <v>119</v>
      </c>
      <c r="G81" t="s">
        <v>1208</v>
      </c>
      <c r="H81" t="s">
        <v>1594</v>
      </c>
      <c r="I81" t="s">
        <v>1209</v>
      </c>
      <c r="J81">
        <v>6245</v>
      </c>
      <c r="K81" t="s">
        <v>1210</v>
      </c>
      <c r="L81" t="s">
        <v>1211</v>
      </c>
      <c r="M81" t="s">
        <v>1212</v>
      </c>
      <c r="N81" t="s">
        <v>550</v>
      </c>
      <c r="O81" t="s">
        <v>519</v>
      </c>
      <c r="P81" t="s">
        <v>1595</v>
      </c>
      <c r="Q81" t="s">
        <v>552</v>
      </c>
      <c r="R81" t="s">
        <v>519</v>
      </c>
      <c r="S81" t="s">
        <v>1210</v>
      </c>
      <c r="T81" t="s">
        <v>1213</v>
      </c>
      <c r="U81" t="s">
        <v>517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  <c r="AB81">
        <v>1</v>
      </c>
      <c r="AC81">
        <v>1</v>
      </c>
      <c r="AD81">
        <v>2</v>
      </c>
      <c r="AE81">
        <v>4</v>
      </c>
      <c r="AF81">
        <v>0</v>
      </c>
      <c r="AG81">
        <v>0</v>
      </c>
      <c r="AH81">
        <v>8</v>
      </c>
      <c r="AI81">
        <v>4</v>
      </c>
      <c r="AJ81">
        <v>0</v>
      </c>
      <c r="AK81">
        <v>0</v>
      </c>
      <c r="AL81">
        <v>0.25</v>
      </c>
      <c r="AM81">
        <v>0.25</v>
      </c>
      <c r="AN81">
        <v>0</v>
      </c>
      <c r="AO81">
        <v>0</v>
      </c>
      <c r="AP81">
        <v>0</v>
      </c>
      <c r="AQ81">
        <v>0</v>
      </c>
      <c r="AT81">
        <v>40</v>
      </c>
      <c r="AU81">
        <v>20</v>
      </c>
      <c r="AV81" t="s">
        <v>1375</v>
      </c>
      <c r="AW81">
        <v>40</v>
      </c>
      <c r="AX81" t="s">
        <v>1375</v>
      </c>
      <c r="BG81">
        <v>6</v>
      </c>
      <c r="BH81">
        <v>6</v>
      </c>
      <c r="BQ81">
        <v>2</v>
      </c>
      <c r="BR81">
        <v>3</v>
      </c>
      <c r="BS81" t="s">
        <v>1375</v>
      </c>
      <c r="BT81" t="s">
        <v>517</v>
      </c>
      <c r="BU81" t="s">
        <v>517</v>
      </c>
      <c r="BV81" t="s">
        <v>519</v>
      </c>
      <c r="BW81">
        <v>0</v>
      </c>
      <c r="BX81">
        <v>6</v>
      </c>
      <c r="BY81">
        <v>5</v>
      </c>
      <c r="BZ81">
        <v>0</v>
      </c>
      <c r="CA81">
        <v>0</v>
      </c>
      <c r="CB81" t="s">
        <v>538</v>
      </c>
      <c r="CC81">
        <v>1</v>
      </c>
      <c r="CD81" s="2">
        <v>0.72916666666666663</v>
      </c>
      <c r="CE81" s="2">
        <v>0.375</v>
      </c>
      <c r="CF81" s="2"/>
      <c r="CG81" s="2"/>
      <c r="CH81" s="2"/>
      <c r="CI81" s="2"/>
      <c r="CJ81" t="s">
        <v>1268</v>
      </c>
      <c r="CK81" t="s">
        <v>540</v>
      </c>
      <c r="CL81">
        <v>1</v>
      </c>
      <c r="CM81" s="2">
        <v>0.375</v>
      </c>
      <c r="CN81" s="2">
        <v>0.72916666666666663</v>
      </c>
      <c r="CO81" s="2"/>
      <c r="CP81" s="2"/>
      <c r="CQ81" s="2"/>
      <c r="CR81" s="2"/>
      <c r="CS81" t="s">
        <v>1376</v>
      </c>
      <c r="CT81">
        <v>0</v>
      </c>
      <c r="CU81">
        <v>0</v>
      </c>
      <c r="CV81">
        <v>0</v>
      </c>
      <c r="DA81" t="s">
        <v>519</v>
      </c>
      <c r="DB81" t="s">
        <v>517</v>
      </c>
      <c r="DC81">
        <v>115</v>
      </c>
      <c r="DD81">
        <v>2</v>
      </c>
      <c r="DE81">
        <v>6238</v>
      </c>
      <c r="DF81">
        <v>211</v>
      </c>
      <c r="DG81">
        <v>13015</v>
      </c>
      <c r="DH81">
        <v>18</v>
      </c>
      <c r="DI81">
        <v>2579</v>
      </c>
      <c r="DJ81">
        <v>264</v>
      </c>
      <c r="DK81">
        <v>6166</v>
      </c>
      <c r="DL81">
        <v>0</v>
      </c>
      <c r="DM81">
        <v>0</v>
      </c>
      <c r="DN81">
        <v>0</v>
      </c>
      <c r="DO81">
        <v>49</v>
      </c>
      <c r="DP81">
        <v>23</v>
      </c>
      <c r="DQ81">
        <v>0</v>
      </c>
      <c r="DR81">
        <v>1484</v>
      </c>
      <c r="DS81">
        <v>505</v>
      </c>
      <c r="DT81">
        <v>111</v>
      </c>
      <c r="DU81">
        <v>192</v>
      </c>
      <c r="DV81">
        <v>181</v>
      </c>
      <c r="DW81">
        <v>369</v>
      </c>
      <c r="DX81">
        <v>35648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35648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1</v>
      </c>
      <c r="EM81">
        <v>0</v>
      </c>
      <c r="EN81">
        <v>0</v>
      </c>
      <c r="EO81">
        <v>0</v>
      </c>
      <c r="EP81">
        <v>1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66375</v>
      </c>
      <c r="EZ81">
        <v>0.44071188621256524</v>
      </c>
      <c r="FA81">
        <v>1.5813737402615968</v>
      </c>
      <c r="FB81">
        <v>1371</v>
      </c>
      <c r="FC81">
        <v>411</v>
      </c>
      <c r="FD81">
        <v>459</v>
      </c>
      <c r="FE81">
        <v>1482</v>
      </c>
      <c r="FF81">
        <v>2002233</v>
      </c>
      <c r="FG81">
        <v>1.85</v>
      </c>
      <c r="FH81">
        <v>330866</v>
      </c>
      <c r="FI81">
        <v>0.9</v>
      </c>
      <c r="FJ81">
        <v>539485</v>
      </c>
      <c r="FK81">
        <v>0.2</v>
      </c>
      <c r="FL81">
        <v>1</v>
      </c>
      <c r="FM81">
        <v>3</v>
      </c>
      <c r="FN81">
        <v>1</v>
      </c>
      <c r="FO81" t="s">
        <v>517</v>
      </c>
      <c r="FP81" t="s">
        <v>517</v>
      </c>
      <c r="FQ81" t="s">
        <v>519</v>
      </c>
      <c r="FR81" t="s">
        <v>517</v>
      </c>
      <c r="FS81" t="s">
        <v>1377</v>
      </c>
      <c r="FT81">
        <v>38</v>
      </c>
      <c r="FU81">
        <v>571</v>
      </c>
      <c r="FV81">
        <v>33</v>
      </c>
      <c r="FW81">
        <v>471</v>
      </c>
      <c r="FX81">
        <v>975</v>
      </c>
      <c r="FY81" t="s">
        <v>573</v>
      </c>
      <c r="FZ81">
        <v>77</v>
      </c>
      <c r="GA81">
        <v>3</v>
      </c>
      <c r="GB81" t="s">
        <v>519</v>
      </c>
      <c r="GC81" t="s">
        <v>519</v>
      </c>
      <c r="GD81" t="s">
        <v>519</v>
      </c>
      <c r="GE81">
        <v>10</v>
      </c>
      <c r="GF81" t="s">
        <v>519</v>
      </c>
      <c r="GG81" t="s">
        <v>519</v>
      </c>
      <c r="GH81" t="s">
        <v>519</v>
      </c>
      <c r="GI81" t="s">
        <v>519</v>
      </c>
      <c r="GJ81" t="s">
        <v>519</v>
      </c>
      <c r="GK81" t="s">
        <v>519</v>
      </c>
      <c r="GL81" t="s">
        <v>519</v>
      </c>
      <c r="GM81" t="s">
        <v>519</v>
      </c>
      <c r="GN81" t="s">
        <v>519</v>
      </c>
      <c r="GO81" t="s">
        <v>519</v>
      </c>
      <c r="GP81">
        <v>0</v>
      </c>
      <c r="GQ81" t="s">
        <v>519</v>
      </c>
      <c r="GR81">
        <v>0</v>
      </c>
      <c r="GS81" t="s">
        <v>519</v>
      </c>
      <c r="GT81">
        <v>0</v>
      </c>
      <c r="GU81" t="s">
        <v>519</v>
      </c>
      <c r="GV81">
        <v>0</v>
      </c>
      <c r="GW81">
        <v>0</v>
      </c>
      <c r="GX81" t="s">
        <v>519</v>
      </c>
      <c r="GY81">
        <v>0</v>
      </c>
      <c r="GZ81" t="s">
        <v>519</v>
      </c>
      <c r="HA81">
        <v>0</v>
      </c>
      <c r="HB81">
        <v>0</v>
      </c>
      <c r="HC81">
        <v>14317</v>
      </c>
      <c r="HD81">
        <v>14317</v>
      </c>
      <c r="HE81">
        <v>200</v>
      </c>
      <c r="HF81">
        <v>779</v>
      </c>
      <c r="HG81">
        <v>8443</v>
      </c>
      <c r="HH81">
        <v>7751</v>
      </c>
      <c r="HI81">
        <v>0</v>
      </c>
      <c r="HJ81">
        <v>3</v>
      </c>
      <c r="HK81">
        <v>2</v>
      </c>
      <c r="HL81">
        <v>25</v>
      </c>
      <c r="HM81">
        <v>0</v>
      </c>
      <c r="HN81">
        <v>0</v>
      </c>
      <c r="HO81">
        <v>0</v>
      </c>
      <c r="HP81">
        <v>0</v>
      </c>
      <c r="HQ81">
        <v>0</v>
      </c>
      <c r="HR81">
        <v>0</v>
      </c>
      <c r="HS81">
        <v>0</v>
      </c>
      <c r="HT81">
        <v>0</v>
      </c>
      <c r="HU81">
        <v>0</v>
      </c>
      <c r="HV81">
        <v>0</v>
      </c>
      <c r="HW81">
        <v>0</v>
      </c>
      <c r="HX81">
        <v>0</v>
      </c>
      <c r="HY81">
        <v>0</v>
      </c>
      <c r="HZ81">
        <v>0</v>
      </c>
      <c r="IA81">
        <v>0</v>
      </c>
      <c r="IB81">
        <v>0</v>
      </c>
      <c r="IC81" t="s">
        <v>554</v>
      </c>
      <c r="ID81" t="s">
        <v>555</v>
      </c>
      <c r="IE81" s="94">
        <v>35462</v>
      </c>
      <c r="IF81" s="94">
        <v>38077</v>
      </c>
      <c r="IG81" t="s">
        <v>517</v>
      </c>
      <c r="IH81" t="s">
        <v>517</v>
      </c>
      <c r="II81" t="s">
        <v>517</v>
      </c>
      <c r="IJ81" t="s">
        <v>517</v>
      </c>
      <c r="IK81" t="s">
        <v>517</v>
      </c>
      <c r="IL81" t="s">
        <v>997</v>
      </c>
      <c r="IM81">
        <v>6</v>
      </c>
      <c r="IR81" t="s">
        <v>528</v>
      </c>
    </row>
    <row r="82" spans="1:252">
      <c r="A82">
        <v>79</v>
      </c>
      <c r="B82" t="s">
        <v>1214</v>
      </c>
      <c r="C82" t="s">
        <v>1215</v>
      </c>
      <c r="D82">
        <v>835</v>
      </c>
      <c r="E82" t="s">
        <v>1122</v>
      </c>
      <c r="F82">
        <v>126</v>
      </c>
      <c r="G82" t="s">
        <v>1217</v>
      </c>
      <c r="H82" t="s">
        <v>1216</v>
      </c>
      <c r="I82" t="s">
        <v>1218</v>
      </c>
      <c r="J82">
        <v>4361</v>
      </c>
      <c r="K82" t="s">
        <v>1219</v>
      </c>
      <c r="L82" t="s">
        <v>1220</v>
      </c>
      <c r="M82" t="s">
        <v>1221</v>
      </c>
      <c r="N82" t="s">
        <v>550</v>
      </c>
      <c r="O82" t="s">
        <v>519</v>
      </c>
      <c r="P82" t="s">
        <v>1222</v>
      </c>
      <c r="Q82" t="s">
        <v>516</v>
      </c>
      <c r="R82" t="s">
        <v>519</v>
      </c>
      <c r="V82">
        <v>0</v>
      </c>
      <c r="W82">
        <v>0</v>
      </c>
      <c r="X82">
        <v>0</v>
      </c>
      <c r="Y82">
        <v>0</v>
      </c>
      <c r="Z82">
        <v>0</v>
      </c>
      <c r="AA82">
        <v>1</v>
      </c>
      <c r="AB82">
        <v>0</v>
      </c>
      <c r="AC82">
        <v>0</v>
      </c>
      <c r="AD82">
        <v>1</v>
      </c>
      <c r="AE82">
        <v>4</v>
      </c>
      <c r="AF82">
        <v>0</v>
      </c>
      <c r="AG82">
        <v>0</v>
      </c>
      <c r="AH82">
        <v>5</v>
      </c>
      <c r="AI82">
        <v>2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3</v>
      </c>
      <c r="AS82">
        <v>2</v>
      </c>
      <c r="AT82">
        <v>19</v>
      </c>
      <c r="AU82">
        <v>29</v>
      </c>
      <c r="AV82" t="s">
        <v>1375</v>
      </c>
      <c r="AW82">
        <v>29</v>
      </c>
      <c r="AX82" t="s">
        <v>1374</v>
      </c>
      <c r="BG82">
        <v>1</v>
      </c>
      <c r="BH82">
        <v>1</v>
      </c>
      <c r="BN82">
        <v>1</v>
      </c>
      <c r="BO82">
        <v>3</v>
      </c>
      <c r="BP82" t="s">
        <v>618</v>
      </c>
      <c r="BT82" t="s">
        <v>517</v>
      </c>
      <c r="BU82" t="s">
        <v>519</v>
      </c>
      <c r="BV82" t="s">
        <v>519</v>
      </c>
      <c r="BW82">
        <v>0</v>
      </c>
      <c r="BX82">
        <v>5</v>
      </c>
      <c r="BY82">
        <v>0</v>
      </c>
      <c r="BZ82">
        <v>0</v>
      </c>
      <c r="CA82">
        <v>0</v>
      </c>
      <c r="CB82" t="s">
        <v>538</v>
      </c>
      <c r="CC82">
        <v>1</v>
      </c>
      <c r="CD82" s="2">
        <v>0.70833333333333337</v>
      </c>
      <c r="CE82" s="2">
        <v>0.36458333333333331</v>
      </c>
      <c r="CF82" s="2"/>
      <c r="CG82" s="2"/>
      <c r="CH82" s="2"/>
      <c r="CI82" s="2"/>
      <c r="CJ82" t="s">
        <v>521</v>
      </c>
      <c r="CK82" t="s">
        <v>540</v>
      </c>
      <c r="CL82">
        <v>1</v>
      </c>
      <c r="CM82" s="2">
        <v>0.36458333333333331</v>
      </c>
      <c r="CN82" s="2">
        <v>0.70833333333333337</v>
      </c>
      <c r="CO82" s="2"/>
      <c r="CP82" s="2"/>
      <c r="CQ82" s="2"/>
      <c r="CR82" s="2"/>
      <c r="CS82" t="s">
        <v>1376</v>
      </c>
      <c r="CT82">
        <v>310</v>
      </c>
      <c r="CU82">
        <v>561</v>
      </c>
      <c r="CV82">
        <v>2284</v>
      </c>
      <c r="CW82" t="s">
        <v>517</v>
      </c>
      <c r="CX82" t="s">
        <v>517</v>
      </c>
      <c r="CY82" t="s">
        <v>517</v>
      </c>
      <c r="CZ82" t="s">
        <v>517</v>
      </c>
      <c r="DA82" t="s">
        <v>519</v>
      </c>
      <c r="DB82" t="s">
        <v>517</v>
      </c>
      <c r="DC82">
        <v>588</v>
      </c>
      <c r="DD82">
        <v>191</v>
      </c>
      <c r="DE82">
        <v>3233</v>
      </c>
      <c r="DF82">
        <v>715</v>
      </c>
      <c r="DG82">
        <v>8675</v>
      </c>
      <c r="DH82">
        <v>373</v>
      </c>
      <c r="DI82">
        <v>1171</v>
      </c>
      <c r="DJ82">
        <v>75</v>
      </c>
      <c r="DK82">
        <v>2996.25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29</v>
      </c>
      <c r="DR82">
        <v>0</v>
      </c>
      <c r="DS82">
        <v>1219</v>
      </c>
      <c r="DT82">
        <v>0</v>
      </c>
      <c r="DU82">
        <v>0</v>
      </c>
      <c r="DV82">
        <v>0</v>
      </c>
      <c r="DW82">
        <v>0</v>
      </c>
      <c r="DX82">
        <v>12335</v>
      </c>
      <c r="DY82">
        <v>0</v>
      </c>
      <c r="DZ82">
        <v>27</v>
      </c>
      <c r="EA82">
        <v>0</v>
      </c>
      <c r="EB82">
        <v>0</v>
      </c>
      <c r="EC82">
        <v>0</v>
      </c>
      <c r="ED82">
        <v>0</v>
      </c>
      <c r="EE82">
        <v>270</v>
      </c>
      <c r="EF82">
        <v>12605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2</v>
      </c>
      <c r="EN82">
        <v>0</v>
      </c>
      <c r="EO82">
        <v>54</v>
      </c>
      <c r="EP82">
        <v>110</v>
      </c>
      <c r="EQ82">
        <v>0</v>
      </c>
      <c r="ER82">
        <v>0</v>
      </c>
      <c r="ES82">
        <v>0</v>
      </c>
      <c r="ET82">
        <v>2</v>
      </c>
      <c r="EU82">
        <v>4</v>
      </c>
      <c r="EV82">
        <v>0</v>
      </c>
      <c r="EW82">
        <v>0</v>
      </c>
      <c r="EX82">
        <v>0</v>
      </c>
      <c r="EY82">
        <v>41650</v>
      </c>
      <c r="EZ82">
        <v>0.33913412563667233</v>
      </c>
      <c r="FA82">
        <v>1.5714016223354086</v>
      </c>
      <c r="FB82">
        <v>744</v>
      </c>
      <c r="FC82">
        <v>196</v>
      </c>
      <c r="FD82">
        <v>210</v>
      </c>
      <c r="FE82">
        <v>952</v>
      </c>
      <c r="FF82">
        <v>117234</v>
      </c>
      <c r="FG82">
        <v>0.16</v>
      </c>
      <c r="FH82">
        <v>87070</v>
      </c>
      <c r="FI82">
        <v>0.34</v>
      </c>
      <c r="FJ82">
        <v>77270</v>
      </c>
      <c r="FK82">
        <v>0.08</v>
      </c>
      <c r="FL82">
        <v>1</v>
      </c>
      <c r="FM82">
        <v>3</v>
      </c>
      <c r="FN82">
        <v>1</v>
      </c>
      <c r="FO82" t="s">
        <v>517</v>
      </c>
      <c r="FP82" t="s">
        <v>519</v>
      </c>
      <c r="FQ82" t="s">
        <v>519</v>
      </c>
      <c r="FR82" t="s">
        <v>517</v>
      </c>
      <c r="FS82" t="s">
        <v>1379</v>
      </c>
      <c r="FT82">
        <v>6</v>
      </c>
      <c r="FU82">
        <v>22</v>
      </c>
      <c r="FV82">
        <v>6</v>
      </c>
      <c r="FW82">
        <v>20</v>
      </c>
      <c r="FX82">
        <v>46</v>
      </c>
      <c r="FY82" t="s">
        <v>519</v>
      </c>
      <c r="GA82" t="s">
        <v>519</v>
      </c>
      <c r="GB82" t="s">
        <v>519</v>
      </c>
      <c r="GC82" t="s">
        <v>519</v>
      </c>
      <c r="GD82" t="s">
        <v>519</v>
      </c>
      <c r="GE82" t="s">
        <v>519</v>
      </c>
      <c r="GF82" t="s">
        <v>519</v>
      </c>
      <c r="GG82" t="s">
        <v>519</v>
      </c>
      <c r="GH82" t="s">
        <v>519</v>
      </c>
      <c r="GI82" t="s">
        <v>519</v>
      </c>
      <c r="GJ82" t="s">
        <v>519</v>
      </c>
      <c r="GK82">
        <v>26</v>
      </c>
      <c r="GL82" t="s">
        <v>519</v>
      </c>
      <c r="GM82" t="s">
        <v>519</v>
      </c>
      <c r="GN82">
        <v>2</v>
      </c>
      <c r="GO82">
        <v>6</v>
      </c>
      <c r="GP82">
        <v>0</v>
      </c>
      <c r="GQ82" t="s">
        <v>658</v>
      </c>
      <c r="GR82">
        <v>2</v>
      </c>
      <c r="GS82" t="s">
        <v>881</v>
      </c>
      <c r="GT82">
        <v>20</v>
      </c>
      <c r="GU82" t="s">
        <v>881</v>
      </c>
      <c r="GV82">
        <v>6</v>
      </c>
      <c r="GW82">
        <v>3</v>
      </c>
      <c r="GX82" t="s">
        <v>523</v>
      </c>
      <c r="GY82">
        <v>1</v>
      </c>
      <c r="GZ82" t="s">
        <v>519</v>
      </c>
      <c r="HA82">
        <v>0</v>
      </c>
      <c r="HB82">
        <v>0</v>
      </c>
      <c r="HC82">
        <v>5034</v>
      </c>
      <c r="HD82">
        <v>5034</v>
      </c>
      <c r="HE82">
        <v>335</v>
      </c>
      <c r="HF82">
        <v>515</v>
      </c>
      <c r="HG82">
        <v>3264</v>
      </c>
      <c r="HH82">
        <v>6486</v>
      </c>
      <c r="HI82">
        <v>0</v>
      </c>
      <c r="HJ82">
        <v>0</v>
      </c>
      <c r="HK82">
        <v>0</v>
      </c>
      <c r="HL82">
        <v>0</v>
      </c>
      <c r="HM82" t="s">
        <v>519</v>
      </c>
      <c r="HN82" t="s">
        <v>519</v>
      </c>
      <c r="HO82" t="s">
        <v>519</v>
      </c>
      <c r="HP82" t="s">
        <v>519</v>
      </c>
      <c r="HQ82">
        <v>26</v>
      </c>
      <c r="HR82" t="s">
        <v>519</v>
      </c>
      <c r="HS82" t="s">
        <v>519</v>
      </c>
      <c r="HT82" t="s">
        <v>519</v>
      </c>
      <c r="HU82" t="s">
        <v>519</v>
      </c>
      <c r="HV82" t="s">
        <v>519</v>
      </c>
      <c r="HW82" t="s">
        <v>519</v>
      </c>
      <c r="HX82" t="s">
        <v>519</v>
      </c>
      <c r="HY82" t="s">
        <v>519</v>
      </c>
      <c r="HZ82" t="s">
        <v>519</v>
      </c>
      <c r="IA82" t="s">
        <v>519</v>
      </c>
      <c r="IB82" t="s">
        <v>519</v>
      </c>
      <c r="IC82" t="s">
        <v>668</v>
      </c>
      <c r="ID82" t="s">
        <v>620</v>
      </c>
      <c r="IE82" s="94">
        <v>38078</v>
      </c>
      <c r="IF82" s="94" t="s">
        <v>1223</v>
      </c>
      <c r="IG82" t="s">
        <v>517</v>
      </c>
      <c r="IH82" t="s">
        <v>517</v>
      </c>
      <c r="II82" t="s">
        <v>519</v>
      </c>
      <c r="IJ82" t="s">
        <v>517</v>
      </c>
      <c r="IK82" t="s">
        <v>517</v>
      </c>
      <c r="IL82" t="s">
        <v>556</v>
      </c>
      <c r="IM82">
        <v>6</v>
      </c>
      <c r="IR82" t="s">
        <v>528</v>
      </c>
    </row>
    <row r="83" spans="1:252">
      <c r="A83">
        <v>80</v>
      </c>
      <c r="B83" t="s">
        <v>1224</v>
      </c>
      <c r="C83" t="s">
        <v>1225</v>
      </c>
      <c r="D83">
        <v>1014</v>
      </c>
      <c r="E83" t="s">
        <v>545</v>
      </c>
      <c r="F83">
        <v>144</v>
      </c>
      <c r="G83" t="s">
        <v>1227</v>
      </c>
      <c r="H83" t="s">
        <v>1226</v>
      </c>
      <c r="I83" t="s">
        <v>1228</v>
      </c>
      <c r="J83">
        <v>2847</v>
      </c>
      <c r="K83" t="s">
        <v>1596</v>
      </c>
      <c r="L83" t="s">
        <v>1229</v>
      </c>
      <c r="M83" t="s">
        <v>1597</v>
      </c>
      <c r="N83" t="s">
        <v>550</v>
      </c>
      <c r="O83" t="s">
        <v>517</v>
      </c>
      <c r="P83" t="s">
        <v>1598</v>
      </c>
      <c r="Q83" t="s">
        <v>516</v>
      </c>
      <c r="R83" t="s">
        <v>519</v>
      </c>
      <c r="V83">
        <v>1</v>
      </c>
      <c r="W83">
        <v>0</v>
      </c>
      <c r="X83">
        <v>1</v>
      </c>
      <c r="Y83">
        <v>1</v>
      </c>
      <c r="Z83">
        <v>0</v>
      </c>
      <c r="AA83">
        <v>2</v>
      </c>
      <c r="AB83">
        <v>1</v>
      </c>
      <c r="AC83">
        <v>1</v>
      </c>
      <c r="AD83">
        <v>1</v>
      </c>
      <c r="AE83">
        <v>5</v>
      </c>
      <c r="AF83">
        <v>0</v>
      </c>
      <c r="AG83">
        <v>0.5</v>
      </c>
      <c r="AH83">
        <v>8.5</v>
      </c>
      <c r="AI83">
        <v>4</v>
      </c>
      <c r="AJ83">
        <v>0</v>
      </c>
      <c r="AK83">
        <v>0</v>
      </c>
      <c r="AL83">
        <v>0.75</v>
      </c>
      <c r="AM83">
        <v>0.75</v>
      </c>
      <c r="AN83">
        <v>0</v>
      </c>
      <c r="AO83">
        <v>0</v>
      </c>
      <c r="AP83">
        <v>0</v>
      </c>
      <c r="AQ83">
        <v>1</v>
      </c>
      <c r="AR83">
        <v>5</v>
      </c>
      <c r="AS83">
        <v>7.5</v>
      </c>
      <c r="AT83">
        <v>36</v>
      </c>
      <c r="AU83">
        <v>144</v>
      </c>
      <c r="AV83" t="s">
        <v>1378</v>
      </c>
      <c r="AW83">
        <v>288</v>
      </c>
      <c r="AX83" t="s">
        <v>618</v>
      </c>
      <c r="BG83">
        <v>1</v>
      </c>
      <c r="BH83">
        <v>0.5</v>
      </c>
      <c r="BI83">
        <v>4</v>
      </c>
      <c r="BJ83">
        <v>4</v>
      </c>
      <c r="BK83" t="s">
        <v>1374</v>
      </c>
      <c r="BL83">
        <v>8</v>
      </c>
      <c r="BM83" t="s">
        <v>1375</v>
      </c>
      <c r="BT83" t="s">
        <v>517</v>
      </c>
      <c r="BU83" t="s">
        <v>517</v>
      </c>
      <c r="BV83" t="s">
        <v>519</v>
      </c>
      <c r="BW83">
        <v>4</v>
      </c>
      <c r="BX83">
        <v>0</v>
      </c>
      <c r="BY83">
        <v>0</v>
      </c>
      <c r="BZ83">
        <v>2</v>
      </c>
      <c r="CA83">
        <v>0</v>
      </c>
      <c r="CB83" t="s">
        <v>553</v>
      </c>
      <c r="CC83">
        <v>2</v>
      </c>
      <c r="CD83" s="2">
        <v>0.70833333333333337</v>
      </c>
      <c r="CE83" s="2">
        <v>0.35416666666666669</v>
      </c>
      <c r="CF83" s="2">
        <v>0.70833333333333337</v>
      </c>
      <c r="CG83" s="2">
        <v>0.85416666666666663</v>
      </c>
      <c r="CH83" s="2">
        <v>0.70833333333333337</v>
      </c>
      <c r="CI83" s="2">
        <v>0.97916666666666663</v>
      </c>
      <c r="CJ83" t="s">
        <v>521</v>
      </c>
      <c r="CK83" t="s">
        <v>522</v>
      </c>
      <c r="CL83">
        <v>2</v>
      </c>
      <c r="CM83" s="2">
        <v>0.35416666666666669</v>
      </c>
      <c r="CN83" s="2">
        <v>0.70833333333333337</v>
      </c>
      <c r="CO83" s="2"/>
      <c r="CP83" s="2"/>
      <c r="CQ83" s="2"/>
      <c r="CR83" s="2"/>
      <c r="CS83" t="s">
        <v>1376</v>
      </c>
      <c r="CT83">
        <v>1108</v>
      </c>
      <c r="CU83" t="s">
        <v>519</v>
      </c>
      <c r="CV83">
        <v>1130</v>
      </c>
      <c r="CW83" t="s">
        <v>517</v>
      </c>
      <c r="CX83" t="s">
        <v>517</v>
      </c>
      <c r="CY83" t="s">
        <v>517</v>
      </c>
      <c r="CZ83" t="s">
        <v>519</v>
      </c>
      <c r="DA83" t="s">
        <v>519</v>
      </c>
      <c r="DB83" t="s">
        <v>517</v>
      </c>
      <c r="DC83">
        <v>120</v>
      </c>
      <c r="DD83">
        <v>9</v>
      </c>
      <c r="DE83">
        <v>4495</v>
      </c>
      <c r="DF83">
        <v>538</v>
      </c>
      <c r="DG83">
        <v>10195</v>
      </c>
      <c r="DH83">
        <v>45</v>
      </c>
      <c r="DI83">
        <v>62</v>
      </c>
      <c r="DJ83">
        <v>1472</v>
      </c>
      <c r="DK83">
        <v>5689</v>
      </c>
      <c r="DL83">
        <v>0</v>
      </c>
      <c r="DM83">
        <v>0</v>
      </c>
      <c r="DN83">
        <v>0</v>
      </c>
      <c r="DO83">
        <v>0</v>
      </c>
      <c r="DP83">
        <v>51</v>
      </c>
      <c r="DQ83">
        <v>92</v>
      </c>
      <c r="DR83">
        <v>970</v>
      </c>
      <c r="DS83">
        <v>593</v>
      </c>
      <c r="DT83">
        <v>29</v>
      </c>
      <c r="DU83">
        <v>148</v>
      </c>
      <c r="DV83">
        <v>33</v>
      </c>
      <c r="DW83">
        <v>66</v>
      </c>
      <c r="DX83">
        <v>20980</v>
      </c>
      <c r="DY83">
        <v>2</v>
      </c>
      <c r="DZ83">
        <v>78</v>
      </c>
      <c r="EA83">
        <v>0</v>
      </c>
      <c r="EB83">
        <v>5</v>
      </c>
      <c r="EC83">
        <v>0</v>
      </c>
      <c r="ED83">
        <v>1</v>
      </c>
      <c r="EE83">
        <v>895</v>
      </c>
      <c r="EF83">
        <v>21875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52167</v>
      </c>
      <c r="EZ83">
        <v>0.49951707788216698</v>
      </c>
      <c r="FA83">
        <v>1.5268241285450874</v>
      </c>
      <c r="FB83">
        <v>922</v>
      </c>
      <c r="FC83">
        <v>263</v>
      </c>
      <c r="FD83">
        <v>252</v>
      </c>
      <c r="FE83">
        <v>992</v>
      </c>
      <c r="FF83">
        <v>787808</v>
      </c>
      <c r="FG83">
        <v>0.94</v>
      </c>
      <c r="FH83">
        <v>551768</v>
      </c>
      <c r="FI83">
        <v>1.31</v>
      </c>
      <c r="FJ83">
        <v>694490</v>
      </c>
      <c r="FK83">
        <v>0.41</v>
      </c>
      <c r="FL83">
        <v>3</v>
      </c>
      <c r="FM83">
        <v>2</v>
      </c>
      <c r="FN83">
        <v>1</v>
      </c>
      <c r="FO83" t="s">
        <v>517</v>
      </c>
      <c r="FP83" t="s">
        <v>517</v>
      </c>
      <c r="FQ83" t="s">
        <v>519</v>
      </c>
      <c r="FR83" t="s">
        <v>517</v>
      </c>
      <c r="FS83" t="s">
        <v>1379</v>
      </c>
      <c r="FT83">
        <v>16</v>
      </c>
      <c r="FU83">
        <v>762</v>
      </c>
      <c r="FV83">
        <v>16</v>
      </c>
      <c r="FW83">
        <v>589</v>
      </c>
      <c r="FX83">
        <v>1194</v>
      </c>
      <c r="FY83" t="s">
        <v>519</v>
      </c>
      <c r="GA83">
        <v>0</v>
      </c>
      <c r="GB83">
        <v>84</v>
      </c>
      <c r="GC83" t="s">
        <v>519</v>
      </c>
      <c r="GD83" t="s">
        <v>519</v>
      </c>
      <c r="GE83" t="s">
        <v>519</v>
      </c>
      <c r="GF83" t="s">
        <v>519</v>
      </c>
      <c r="GG83" t="s">
        <v>519</v>
      </c>
      <c r="GH83">
        <v>0</v>
      </c>
      <c r="GI83" t="s">
        <v>519</v>
      </c>
      <c r="GJ83" t="s">
        <v>519</v>
      </c>
      <c r="GK83">
        <v>29</v>
      </c>
      <c r="GL83">
        <v>0</v>
      </c>
      <c r="GM83">
        <v>0</v>
      </c>
      <c r="GN83">
        <v>0</v>
      </c>
      <c r="GO83" t="s">
        <v>519</v>
      </c>
      <c r="GP83">
        <v>0</v>
      </c>
      <c r="GQ83">
        <v>4</v>
      </c>
      <c r="GR83">
        <v>0</v>
      </c>
      <c r="GS83" t="s">
        <v>561</v>
      </c>
      <c r="GT83">
        <v>26</v>
      </c>
      <c r="GU83" t="s">
        <v>561</v>
      </c>
      <c r="GV83">
        <v>3</v>
      </c>
      <c r="GW83">
        <v>2</v>
      </c>
      <c r="GX83">
        <v>5</v>
      </c>
      <c r="GY83">
        <v>1</v>
      </c>
      <c r="GZ83" t="s">
        <v>1599</v>
      </c>
      <c r="HA83" t="s">
        <v>1600</v>
      </c>
      <c r="HB83">
        <v>24</v>
      </c>
      <c r="HC83">
        <v>9258</v>
      </c>
      <c r="HD83">
        <v>9258</v>
      </c>
      <c r="HE83">
        <v>186</v>
      </c>
      <c r="HF83">
        <v>270</v>
      </c>
      <c r="HG83">
        <v>6670</v>
      </c>
      <c r="HH83">
        <v>4097</v>
      </c>
      <c r="HI83">
        <v>0</v>
      </c>
      <c r="HJ83">
        <v>6</v>
      </c>
      <c r="HK83">
        <v>6</v>
      </c>
      <c r="HL83">
        <v>119</v>
      </c>
      <c r="HM83">
        <v>86</v>
      </c>
      <c r="HN83" t="s">
        <v>519</v>
      </c>
      <c r="HO83" t="s">
        <v>519</v>
      </c>
      <c r="HP83">
        <v>29</v>
      </c>
      <c r="HQ83">
        <v>29</v>
      </c>
      <c r="HR83" t="s">
        <v>519</v>
      </c>
      <c r="HS83" t="s">
        <v>519</v>
      </c>
      <c r="HT83" t="s">
        <v>519</v>
      </c>
      <c r="HU83" t="s">
        <v>519</v>
      </c>
      <c r="HV83" t="s">
        <v>519</v>
      </c>
      <c r="HW83" t="s">
        <v>519</v>
      </c>
      <c r="HX83" t="s">
        <v>519</v>
      </c>
      <c r="HY83" t="s">
        <v>519</v>
      </c>
      <c r="HZ83" t="s">
        <v>519</v>
      </c>
      <c r="IA83" t="s">
        <v>519</v>
      </c>
      <c r="IB83" t="s">
        <v>519</v>
      </c>
      <c r="IC83" t="s">
        <v>1230</v>
      </c>
      <c r="ID83" t="s">
        <v>1231</v>
      </c>
      <c r="IE83" s="94">
        <v>35704</v>
      </c>
      <c r="IF83" s="94">
        <v>37176</v>
      </c>
      <c r="IG83" t="s">
        <v>517</v>
      </c>
      <c r="IH83" t="s">
        <v>519</v>
      </c>
      <c r="II83" t="s">
        <v>519</v>
      </c>
      <c r="IJ83" t="s">
        <v>519</v>
      </c>
      <c r="IK83" t="s">
        <v>519</v>
      </c>
      <c r="IL83" t="s">
        <v>556</v>
      </c>
      <c r="IM83">
        <v>6</v>
      </c>
      <c r="IR83" t="s">
        <v>528</v>
      </c>
    </row>
    <row r="84" spans="1:252">
      <c r="A84">
        <v>81</v>
      </c>
      <c r="B84" t="s">
        <v>1232</v>
      </c>
      <c r="C84" t="s">
        <v>1233</v>
      </c>
      <c r="D84">
        <v>1489</v>
      </c>
      <c r="E84" t="s">
        <v>545</v>
      </c>
      <c r="F84">
        <v>179</v>
      </c>
      <c r="G84" t="s">
        <v>1235</v>
      </c>
      <c r="H84" t="s">
        <v>1234</v>
      </c>
      <c r="I84" t="s">
        <v>1236</v>
      </c>
      <c r="J84" t="s">
        <v>512</v>
      </c>
      <c r="K84" t="s">
        <v>1601</v>
      </c>
      <c r="L84" t="s">
        <v>1602</v>
      </c>
      <c r="M84" t="s">
        <v>1237</v>
      </c>
      <c r="N84" t="s">
        <v>550</v>
      </c>
      <c r="O84" t="s">
        <v>519</v>
      </c>
      <c r="P84" t="s">
        <v>1238</v>
      </c>
      <c r="Q84" t="s">
        <v>516</v>
      </c>
      <c r="R84" t="s">
        <v>519</v>
      </c>
      <c r="V84">
        <v>1</v>
      </c>
      <c r="W84">
        <v>1</v>
      </c>
      <c r="X84">
        <v>0</v>
      </c>
      <c r="Y84">
        <v>0</v>
      </c>
      <c r="Z84">
        <v>0</v>
      </c>
      <c r="AA84">
        <v>1</v>
      </c>
      <c r="AB84">
        <v>0</v>
      </c>
      <c r="AC84">
        <v>1</v>
      </c>
      <c r="AD84">
        <v>2</v>
      </c>
      <c r="AE84">
        <v>6</v>
      </c>
      <c r="AF84">
        <v>0</v>
      </c>
      <c r="AG84">
        <v>0</v>
      </c>
      <c r="AH84">
        <v>9</v>
      </c>
      <c r="AI84">
        <v>2</v>
      </c>
      <c r="AJ84">
        <v>0</v>
      </c>
      <c r="AK84">
        <v>0</v>
      </c>
      <c r="AL84">
        <v>1</v>
      </c>
      <c r="AM84">
        <v>1</v>
      </c>
      <c r="AN84">
        <v>0</v>
      </c>
      <c r="AO84">
        <v>6</v>
      </c>
      <c r="AP84">
        <v>0</v>
      </c>
      <c r="AQ84">
        <v>0</v>
      </c>
      <c r="AT84">
        <v>20</v>
      </c>
      <c r="AU84">
        <v>60</v>
      </c>
      <c r="AV84" t="s">
        <v>1375</v>
      </c>
      <c r="AW84">
        <v>50</v>
      </c>
      <c r="AX84" t="s">
        <v>1375</v>
      </c>
      <c r="BE84">
        <v>840</v>
      </c>
      <c r="BF84" t="s">
        <v>1375</v>
      </c>
      <c r="BG84">
        <v>1</v>
      </c>
      <c r="BH84">
        <v>1</v>
      </c>
      <c r="BL84">
        <v>25</v>
      </c>
      <c r="BM84" t="s">
        <v>1375</v>
      </c>
      <c r="BN84">
        <v>1</v>
      </c>
      <c r="BO84">
        <v>1</v>
      </c>
      <c r="BP84" t="s">
        <v>1374</v>
      </c>
      <c r="BQ84">
        <v>6</v>
      </c>
      <c r="BR84">
        <v>6</v>
      </c>
      <c r="BS84" t="s">
        <v>618</v>
      </c>
      <c r="BT84" t="s">
        <v>517</v>
      </c>
      <c r="BU84" t="s">
        <v>519</v>
      </c>
      <c r="BV84" t="s">
        <v>517</v>
      </c>
      <c r="BW84">
        <v>4</v>
      </c>
      <c r="BX84">
        <v>6</v>
      </c>
      <c r="BY84">
        <v>0</v>
      </c>
      <c r="BZ84">
        <v>6</v>
      </c>
      <c r="CA84">
        <v>0</v>
      </c>
      <c r="CB84" t="s">
        <v>520</v>
      </c>
      <c r="CC84">
        <v>1</v>
      </c>
      <c r="CD84" s="2"/>
      <c r="CE84" s="2"/>
      <c r="CF84" s="2">
        <v>0.66666666666666663</v>
      </c>
      <c r="CG84" s="2">
        <v>0.35416666666666669</v>
      </c>
      <c r="CH84" s="2"/>
      <c r="CI84" s="2"/>
      <c r="CJ84" t="s">
        <v>521</v>
      </c>
      <c r="CK84" t="s">
        <v>522</v>
      </c>
      <c r="CL84">
        <v>1</v>
      </c>
      <c r="CM84" s="2">
        <v>0.33333333333333331</v>
      </c>
      <c r="CN84" s="2">
        <v>0.67708333333333337</v>
      </c>
      <c r="CO84" s="2"/>
      <c r="CP84" s="2"/>
      <c r="CQ84" s="2"/>
      <c r="CR84" s="2"/>
      <c r="CS84" t="s">
        <v>1418</v>
      </c>
      <c r="CT84">
        <v>3504</v>
      </c>
      <c r="CU84">
        <v>2095</v>
      </c>
      <c r="CV84">
        <v>1916</v>
      </c>
      <c r="CW84" t="s">
        <v>517</v>
      </c>
      <c r="CX84" t="s">
        <v>517</v>
      </c>
      <c r="CY84" t="s">
        <v>517</v>
      </c>
      <c r="CZ84" t="s">
        <v>517</v>
      </c>
      <c r="DA84" t="s">
        <v>519</v>
      </c>
      <c r="DB84" t="s">
        <v>517</v>
      </c>
      <c r="DC84">
        <v>11</v>
      </c>
      <c r="DD84">
        <v>23</v>
      </c>
      <c r="DE84">
        <v>7134</v>
      </c>
      <c r="DF84">
        <v>2260</v>
      </c>
      <c r="DG84">
        <v>18822</v>
      </c>
      <c r="DH84">
        <v>62</v>
      </c>
      <c r="DI84">
        <v>1382</v>
      </c>
      <c r="DJ84">
        <v>4289</v>
      </c>
      <c r="DK84">
        <v>18909.75</v>
      </c>
      <c r="DL84">
        <v>0</v>
      </c>
      <c r="DM84">
        <v>0</v>
      </c>
      <c r="DN84">
        <v>0</v>
      </c>
      <c r="DO84">
        <v>0</v>
      </c>
      <c r="DP84">
        <v>20</v>
      </c>
      <c r="DQ84">
        <v>91</v>
      </c>
      <c r="DR84">
        <v>677</v>
      </c>
      <c r="DS84">
        <v>1000</v>
      </c>
      <c r="DT84">
        <v>93</v>
      </c>
      <c r="DU84">
        <v>341</v>
      </c>
      <c r="DV84">
        <v>52</v>
      </c>
      <c r="DW84">
        <v>92</v>
      </c>
      <c r="DX84">
        <v>26715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26715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7</v>
      </c>
      <c r="EO84">
        <v>2</v>
      </c>
      <c r="EP84">
        <v>18</v>
      </c>
      <c r="EQ84">
        <v>5</v>
      </c>
      <c r="ER84">
        <v>6</v>
      </c>
      <c r="ES84">
        <v>6</v>
      </c>
      <c r="ET84">
        <v>6</v>
      </c>
      <c r="EU84">
        <v>35</v>
      </c>
      <c r="EV84">
        <v>0</v>
      </c>
      <c r="EW84">
        <v>0</v>
      </c>
      <c r="EX84">
        <v>0</v>
      </c>
      <c r="EY84">
        <v>108060</v>
      </c>
      <c r="EZ84">
        <v>0.95735874848116642</v>
      </c>
      <c r="FA84">
        <v>1.8236127987039288</v>
      </c>
      <c r="FB84">
        <v>5004</v>
      </c>
      <c r="FC84">
        <v>2508</v>
      </c>
      <c r="FD84">
        <v>1980</v>
      </c>
      <c r="FE84">
        <v>9492</v>
      </c>
      <c r="FF84">
        <v>449190</v>
      </c>
      <c r="FG84">
        <v>0.28699999999999998</v>
      </c>
      <c r="FH84">
        <v>345961</v>
      </c>
      <c r="FI84">
        <v>0.28000000000000003</v>
      </c>
      <c r="FJ84">
        <v>539041</v>
      </c>
      <c r="FK84">
        <v>0.26100000000000001</v>
      </c>
      <c r="FL84">
        <v>1</v>
      </c>
      <c r="FM84">
        <v>3</v>
      </c>
      <c r="FN84">
        <v>1</v>
      </c>
      <c r="FO84" t="s">
        <v>517</v>
      </c>
      <c r="FP84" t="s">
        <v>517</v>
      </c>
      <c r="FQ84" t="s">
        <v>519</v>
      </c>
      <c r="FR84" t="s">
        <v>517</v>
      </c>
      <c r="FS84" t="s">
        <v>1379</v>
      </c>
      <c r="FT84">
        <v>42</v>
      </c>
      <c r="FU84">
        <v>461</v>
      </c>
      <c r="FV84">
        <v>39</v>
      </c>
      <c r="FW84">
        <v>419</v>
      </c>
      <c r="FX84">
        <v>877</v>
      </c>
      <c r="FY84" t="s">
        <v>519</v>
      </c>
      <c r="GA84" t="s">
        <v>519</v>
      </c>
      <c r="GB84" t="s">
        <v>519</v>
      </c>
      <c r="GC84" t="s">
        <v>519</v>
      </c>
      <c r="GD84" t="s">
        <v>519</v>
      </c>
      <c r="GE84" t="s">
        <v>519</v>
      </c>
      <c r="GF84" t="s">
        <v>519</v>
      </c>
      <c r="GG84" t="s">
        <v>519</v>
      </c>
      <c r="GH84" t="s">
        <v>519</v>
      </c>
      <c r="GI84">
        <v>0</v>
      </c>
      <c r="GJ84" t="s">
        <v>519</v>
      </c>
      <c r="GK84">
        <v>27</v>
      </c>
      <c r="GL84" t="s">
        <v>519</v>
      </c>
      <c r="GM84" t="s">
        <v>519</v>
      </c>
      <c r="GN84">
        <v>0</v>
      </c>
      <c r="GO84" t="s">
        <v>519</v>
      </c>
      <c r="GP84">
        <v>0</v>
      </c>
      <c r="GQ84" t="s">
        <v>519</v>
      </c>
      <c r="GR84">
        <v>0</v>
      </c>
      <c r="GS84" t="s">
        <v>524</v>
      </c>
      <c r="GT84">
        <v>27</v>
      </c>
      <c r="GU84" t="s">
        <v>524</v>
      </c>
      <c r="GV84">
        <v>0</v>
      </c>
      <c r="GW84">
        <v>0</v>
      </c>
      <c r="GX84" t="s">
        <v>519</v>
      </c>
      <c r="GY84">
        <v>0</v>
      </c>
      <c r="GZ84" t="s">
        <v>519</v>
      </c>
      <c r="HA84" t="s">
        <v>519</v>
      </c>
      <c r="HB84">
        <v>0</v>
      </c>
      <c r="HC84">
        <v>15551</v>
      </c>
      <c r="HD84">
        <v>15551</v>
      </c>
      <c r="HE84">
        <v>131</v>
      </c>
      <c r="HF84">
        <v>72</v>
      </c>
      <c r="HG84">
        <v>9504</v>
      </c>
      <c r="HH84">
        <v>9460</v>
      </c>
      <c r="HI84">
        <v>0</v>
      </c>
      <c r="HJ84">
        <v>0</v>
      </c>
      <c r="HK84">
        <v>0</v>
      </c>
      <c r="HL84">
        <v>0</v>
      </c>
      <c r="HM84" t="s">
        <v>519</v>
      </c>
      <c r="HN84" t="s">
        <v>519</v>
      </c>
      <c r="HO84" t="s">
        <v>519</v>
      </c>
      <c r="HP84" t="s">
        <v>519</v>
      </c>
      <c r="HQ84" t="s">
        <v>519</v>
      </c>
      <c r="HR84" t="s">
        <v>519</v>
      </c>
      <c r="HS84" t="s">
        <v>519</v>
      </c>
      <c r="HT84" t="s">
        <v>519</v>
      </c>
      <c r="HU84" t="s">
        <v>519</v>
      </c>
      <c r="HV84" t="s">
        <v>519</v>
      </c>
      <c r="HW84" t="s">
        <v>519</v>
      </c>
      <c r="HX84" t="s">
        <v>519</v>
      </c>
      <c r="HY84" t="s">
        <v>519</v>
      </c>
      <c r="HZ84" t="s">
        <v>519</v>
      </c>
      <c r="IA84" t="s">
        <v>519</v>
      </c>
      <c r="IB84" t="s">
        <v>519</v>
      </c>
      <c r="IC84" t="s">
        <v>1239</v>
      </c>
      <c r="ID84" t="s">
        <v>1240</v>
      </c>
      <c r="IE84" s="94">
        <v>36617</v>
      </c>
      <c r="IF84" s="94">
        <v>40909</v>
      </c>
      <c r="IG84" t="s">
        <v>517</v>
      </c>
      <c r="IH84" t="s">
        <v>517</v>
      </c>
      <c r="II84" t="s">
        <v>517</v>
      </c>
      <c r="IJ84" t="s">
        <v>517</v>
      </c>
      <c r="IK84" t="s">
        <v>517</v>
      </c>
      <c r="IL84" t="s">
        <v>556</v>
      </c>
      <c r="IM84">
        <v>6</v>
      </c>
      <c r="IR84" t="s">
        <v>528</v>
      </c>
    </row>
    <row r="85" spans="1:252">
      <c r="A85">
        <v>82</v>
      </c>
      <c r="B85" t="s">
        <v>1241</v>
      </c>
      <c r="C85" t="s">
        <v>1242</v>
      </c>
      <c r="D85">
        <v>915</v>
      </c>
      <c r="E85" t="s">
        <v>1104</v>
      </c>
      <c r="F85">
        <v>189</v>
      </c>
      <c r="G85" t="s">
        <v>1244</v>
      </c>
      <c r="H85" t="s">
        <v>1243</v>
      </c>
      <c r="I85" t="s">
        <v>1245</v>
      </c>
      <c r="J85">
        <v>2272</v>
      </c>
      <c r="K85" t="s">
        <v>1603</v>
      </c>
      <c r="L85" t="s">
        <v>1246</v>
      </c>
      <c r="M85" t="s">
        <v>1603</v>
      </c>
      <c r="N85" t="s">
        <v>516</v>
      </c>
      <c r="O85" t="s">
        <v>517</v>
      </c>
      <c r="V85">
        <v>0</v>
      </c>
      <c r="W85">
        <v>1</v>
      </c>
      <c r="X85">
        <v>0</v>
      </c>
      <c r="Y85">
        <v>0</v>
      </c>
      <c r="Z85">
        <v>0</v>
      </c>
      <c r="AA85">
        <v>1</v>
      </c>
      <c r="AB85">
        <v>0</v>
      </c>
      <c r="AC85">
        <v>0</v>
      </c>
      <c r="AD85">
        <v>1</v>
      </c>
      <c r="AE85">
        <v>5</v>
      </c>
      <c r="AF85">
        <v>0</v>
      </c>
      <c r="AG85">
        <v>0</v>
      </c>
      <c r="AH85">
        <v>6</v>
      </c>
      <c r="AI85">
        <v>5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1</v>
      </c>
      <c r="AR85">
        <v>4</v>
      </c>
      <c r="AS85">
        <v>4</v>
      </c>
      <c r="AT85">
        <v>16</v>
      </c>
      <c r="AU85">
        <v>1.5</v>
      </c>
      <c r="AV85" t="s">
        <v>1374</v>
      </c>
      <c r="AW85">
        <v>7.5</v>
      </c>
      <c r="AX85" t="s">
        <v>618</v>
      </c>
      <c r="BB85">
        <v>3</v>
      </c>
      <c r="BC85">
        <v>6</v>
      </c>
      <c r="BD85" t="s">
        <v>1374</v>
      </c>
      <c r="BE85">
        <v>72</v>
      </c>
      <c r="BF85" t="s">
        <v>1375</v>
      </c>
      <c r="BG85">
        <v>1</v>
      </c>
      <c r="BH85">
        <v>0.5</v>
      </c>
      <c r="BQ85">
        <v>2</v>
      </c>
      <c r="BR85">
        <v>4</v>
      </c>
      <c r="BS85" t="s">
        <v>1374</v>
      </c>
      <c r="BT85" t="s">
        <v>517</v>
      </c>
      <c r="BU85" t="s">
        <v>517</v>
      </c>
      <c r="BV85" t="s">
        <v>517</v>
      </c>
      <c r="BW85">
        <v>8</v>
      </c>
      <c r="BX85">
        <v>6</v>
      </c>
      <c r="BY85">
        <v>0</v>
      </c>
      <c r="BZ85">
        <v>12</v>
      </c>
      <c r="CA85">
        <v>0</v>
      </c>
      <c r="CB85" t="s">
        <v>538</v>
      </c>
      <c r="CC85">
        <v>1</v>
      </c>
      <c r="CD85" s="2">
        <v>0.70138888888888884</v>
      </c>
      <c r="CE85" s="2">
        <v>0.35416666666666669</v>
      </c>
      <c r="CF85" s="2"/>
      <c r="CG85" s="2"/>
      <c r="CH85" s="2"/>
      <c r="CI85" s="2"/>
      <c r="CJ85" t="s">
        <v>521</v>
      </c>
      <c r="CK85" t="s">
        <v>540</v>
      </c>
      <c r="CL85">
        <v>1</v>
      </c>
      <c r="CM85" s="2">
        <v>0.35416666666666669</v>
      </c>
      <c r="CN85" s="2">
        <v>0.35416666666666669</v>
      </c>
      <c r="CO85" s="2"/>
      <c r="CP85" s="2"/>
      <c r="CQ85" s="2"/>
      <c r="CR85" s="2"/>
      <c r="CT85">
        <v>194</v>
      </c>
      <c r="CU85">
        <v>0</v>
      </c>
      <c r="CV85">
        <v>1098</v>
      </c>
      <c r="CW85" t="s">
        <v>517</v>
      </c>
      <c r="CX85" t="s">
        <v>517</v>
      </c>
      <c r="CY85" t="s">
        <v>517</v>
      </c>
      <c r="CZ85" t="s">
        <v>519</v>
      </c>
      <c r="DA85" t="s">
        <v>519</v>
      </c>
      <c r="DB85" t="s">
        <v>517</v>
      </c>
      <c r="DC85">
        <v>0</v>
      </c>
      <c r="DD85">
        <v>66</v>
      </c>
      <c r="DE85">
        <v>0</v>
      </c>
      <c r="DF85">
        <v>4368</v>
      </c>
      <c r="DG85">
        <v>8802</v>
      </c>
      <c r="DH85">
        <v>172</v>
      </c>
      <c r="DI85">
        <v>1912</v>
      </c>
      <c r="DJ85">
        <v>336</v>
      </c>
      <c r="DK85">
        <v>5256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31</v>
      </c>
      <c r="DR85">
        <v>0</v>
      </c>
      <c r="DS85">
        <v>731</v>
      </c>
      <c r="DT85">
        <v>0</v>
      </c>
      <c r="DU85">
        <v>150</v>
      </c>
      <c r="DV85">
        <v>0</v>
      </c>
      <c r="DW85">
        <v>161</v>
      </c>
      <c r="DX85">
        <v>12935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12935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6</v>
      </c>
      <c r="EP85">
        <v>12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59677</v>
      </c>
      <c r="EZ85">
        <v>0.56388799485033791</v>
      </c>
      <c r="FA85">
        <v>2.1341415441833851</v>
      </c>
      <c r="FB85">
        <v>872</v>
      </c>
      <c r="FC85">
        <v>256</v>
      </c>
      <c r="FD85">
        <v>310</v>
      </c>
      <c r="FE85">
        <v>1095</v>
      </c>
      <c r="FF85">
        <v>801384</v>
      </c>
      <c r="FG85">
        <v>1.04</v>
      </c>
      <c r="FH85">
        <v>335638</v>
      </c>
      <c r="FI85">
        <v>0.79</v>
      </c>
      <c r="FJ85">
        <v>463596</v>
      </c>
      <c r="FK85">
        <v>0.46</v>
      </c>
      <c r="FL85">
        <v>4</v>
      </c>
      <c r="FM85">
        <v>3</v>
      </c>
      <c r="FN85">
        <v>1</v>
      </c>
      <c r="FO85" t="s">
        <v>517</v>
      </c>
      <c r="FP85" t="s">
        <v>519</v>
      </c>
      <c r="FQ85" t="s">
        <v>519</v>
      </c>
      <c r="FR85" t="s">
        <v>517</v>
      </c>
      <c r="FS85" t="s">
        <v>1379</v>
      </c>
      <c r="FT85">
        <v>10</v>
      </c>
      <c r="FU85">
        <v>447</v>
      </c>
      <c r="FV85">
        <v>7</v>
      </c>
      <c r="FW85">
        <v>250</v>
      </c>
      <c r="FX85">
        <v>507</v>
      </c>
      <c r="FY85" t="s">
        <v>519</v>
      </c>
      <c r="GA85">
        <v>78</v>
      </c>
      <c r="GB85" t="s">
        <v>519</v>
      </c>
      <c r="GC85" t="s">
        <v>519</v>
      </c>
      <c r="GD85" t="s">
        <v>519</v>
      </c>
      <c r="GE85" t="s">
        <v>519</v>
      </c>
      <c r="GF85" t="s">
        <v>519</v>
      </c>
      <c r="GG85" t="s">
        <v>519</v>
      </c>
      <c r="GH85" t="s">
        <v>519</v>
      </c>
      <c r="GI85" t="s">
        <v>519</v>
      </c>
      <c r="GJ85" t="s">
        <v>519</v>
      </c>
      <c r="GK85" t="s">
        <v>519</v>
      </c>
      <c r="GL85" t="s">
        <v>519</v>
      </c>
      <c r="GM85" t="s">
        <v>519</v>
      </c>
      <c r="GN85" t="s">
        <v>519</v>
      </c>
      <c r="GO85">
        <v>5</v>
      </c>
      <c r="GP85">
        <v>0</v>
      </c>
      <c r="GQ85" t="s">
        <v>519</v>
      </c>
      <c r="GR85">
        <v>0</v>
      </c>
      <c r="GS85">
        <v>5</v>
      </c>
      <c r="GT85">
        <v>2</v>
      </c>
      <c r="GU85">
        <v>5</v>
      </c>
      <c r="GV85">
        <v>1</v>
      </c>
      <c r="GW85">
        <v>1</v>
      </c>
      <c r="GX85">
        <v>5</v>
      </c>
      <c r="GY85">
        <v>1</v>
      </c>
      <c r="GZ85" t="s">
        <v>519</v>
      </c>
      <c r="HA85" t="s">
        <v>519</v>
      </c>
      <c r="HB85">
        <v>0</v>
      </c>
      <c r="HC85">
        <v>12576</v>
      </c>
      <c r="HD85">
        <v>12576</v>
      </c>
      <c r="HE85">
        <v>4171</v>
      </c>
      <c r="HF85">
        <v>72</v>
      </c>
      <c r="HG85">
        <v>4171</v>
      </c>
      <c r="HH85">
        <v>5598</v>
      </c>
      <c r="HI85">
        <v>2</v>
      </c>
      <c r="HJ85">
        <v>2</v>
      </c>
      <c r="HK85">
        <v>7</v>
      </c>
      <c r="HL85">
        <v>0</v>
      </c>
      <c r="HM85" t="s">
        <v>519</v>
      </c>
      <c r="HN85" t="s">
        <v>519</v>
      </c>
      <c r="HO85" t="s">
        <v>519</v>
      </c>
      <c r="HP85" t="s">
        <v>519</v>
      </c>
      <c r="HQ85" t="s">
        <v>519</v>
      </c>
      <c r="HR85" t="s">
        <v>519</v>
      </c>
      <c r="HS85" t="s">
        <v>519</v>
      </c>
      <c r="HT85" t="s">
        <v>519</v>
      </c>
      <c r="HU85" t="s">
        <v>519</v>
      </c>
      <c r="HV85" t="s">
        <v>519</v>
      </c>
      <c r="HW85" t="s">
        <v>519</v>
      </c>
      <c r="HX85" t="s">
        <v>519</v>
      </c>
      <c r="HY85" t="s">
        <v>519</v>
      </c>
      <c r="HZ85" t="s">
        <v>519</v>
      </c>
      <c r="IA85" t="s">
        <v>519</v>
      </c>
      <c r="IB85" t="s">
        <v>519</v>
      </c>
      <c r="IC85" t="s">
        <v>619</v>
      </c>
      <c r="ID85" t="s">
        <v>620</v>
      </c>
      <c r="IE85" s="94" t="s">
        <v>1604</v>
      </c>
      <c r="IF85" s="94"/>
      <c r="IG85" t="s">
        <v>517</v>
      </c>
      <c r="IH85" t="s">
        <v>517</v>
      </c>
      <c r="II85" t="s">
        <v>519</v>
      </c>
      <c r="IJ85" t="s">
        <v>517</v>
      </c>
      <c r="IK85" t="s">
        <v>517</v>
      </c>
      <c r="IL85" t="s">
        <v>556</v>
      </c>
      <c r="IM85">
        <v>12</v>
      </c>
      <c r="IR85" t="s">
        <v>528</v>
      </c>
    </row>
    <row r="86" spans="1:252">
      <c r="A86">
        <v>83</v>
      </c>
      <c r="B86" t="s">
        <v>1247</v>
      </c>
      <c r="C86" t="s">
        <v>1339</v>
      </c>
      <c r="D86">
        <v>750</v>
      </c>
      <c r="E86" t="s">
        <v>612</v>
      </c>
      <c r="F86">
        <v>401</v>
      </c>
      <c r="G86" t="s">
        <v>1340</v>
      </c>
      <c r="H86" t="s">
        <v>1605</v>
      </c>
      <c r="I86" t="s">
        <v>1341</v>
      </c>
      <c r="J86">
        <v>3350</v>
      </c>
      <c r="K86" t="s">
        <v>1342</v>
      </c>
      <c r="L86" t="s">
        <v>1606</v>
      </c>
      <c r="M86" t="s">
        <v>1607</v>
      </c>
      <c r="N86" t="s">
        <v>550</v>
      </c>
      <c r="O86" t="s">
        <v>519</v>
      </c>
      <c r="P86" t="s">
        <v>1608</v>
      </c>
      <c r="Q86" t="s">
        <v>516</v>
      </c>
      <c r="R86" t="s">
        <v>517</v>
      </c>
      <c r="V86">
        <v>1</v>
      </c>
      <c r="W86">
        <v>1</v>
      </c>
      <c r="X86">
        <v>0</v>
      </c>
      <c r="Y86">
        <v>0</v>
      </c>
      <c r="Z86">
        <v>0</v>
      </c>
      <c r="AA86">
        <v>2</v>
      </c>
      <c r="AB86">
        <v>0</v>
      </c>
      <c r="AC86">
        <v>1</v>
      </c>
      <c r="AD86">
        <v>1</v>
      </c>
      <c r="AE86">
        <v>4</v>
      </c>
      <c r="AF86">
        <v>0</v>
      </c>
      <c r="AG86">
        <v>0</v>
      </c>
      <c r="AH86">
        <v>6</v>
      </c>
      <c r="AI86">
        <v>4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2</v>
      </c>
      <c r="AS86">
        <v>3</v>
      </c>
      <c r="AW86">
        <v>38</v>
      </c>
      <c r="AX86" t="s">
        <v>1375</v>
      </c>
      <c r="BB86">
        <v>15</v>
      </c>
      <c r="BC86">
        <v>45</v>
      </c>
      <c r="BD86" t="s">
        <v>1374</v>
      </c>
      <c r="BL86">
        <v>3</v>
      </c>
      <c r="BM86" t="s">
        <v>1375</v>
      </c>
      <c r="BT86" t="s">
        <v>519</v>
      </c>
      <c r="BU86" t="s">
        <v>517</v>
      </c>
      <c r="BV86" t="s">
        <v>519</v>
      </c>
      <c r="BW86">
        <v>4</v>
      </c>
      <c r="BX86">
        <v>6</v>
      </c>
      <c r="BY86">
        <v>0</v>
      </c>
      <c r="BZ86">
        <v>44</v>
      </c>
      <c r="CA86">
        <v>0</v>
      </c>
      <c r="CB86" t="s">
        <v>538</v>
      </c>
      <c r="CC86">
        <v>2</v>
      </c>
      <c r="CD86" s="2">
        <v>0.71527777777777779</v>
      </c>
      <c r="CE86" s="2">
        <v>0.375</v>
      </c>
      <c r="CF86" s="2"/>
      <c r="CG86" s="2"/>
      <c r="CH86" s="2"/>
      <c r="CI86" s="2"/>
      <c r="CJ86" t="s">
        <v>521</v>
      </c>
      <c r="CK86" t="s">
        <v>540</v>
      </c>
      <c r="CL86">
        <v>3</v>
      </c>
      <c r="CM86" s="2">
        <v>0.375</v>
      </c>
      <c r="CN86" s="2">
        <v>0.71527777777777779</v>
      </c>
      <c r="CO86" s="2"/>
      <c r="CP86" s="2"/>
      <c r="CQ86" s="2"/>
      <c r="CR86" s="2"/>
      <c r="CS86" t="s">
        <v>1560</v>
      </c>
      <c r="CT86">
        <v>782</v>
      </c>
      <c r="CU86">
        <v>0</v>
      </c>
      <c r="CV86">
        <v>2706</v>
      </c>
      <c r="CW86" t="s">
        <v>517</v>
      </c>
      <c r="CX86" t="s">
        <v>517</v>
      </c>
      <c r="CY86" t="s">
        <v>517</v>
      </c>
      <c r="CZ86" t="s">
        <v>519</v>
      </c>
      <c r="DA86" t="s">
        <v>519</v>
      </c>
      <c r="DB86" t="s">
        <v>517</v>
      </c>
      <c r="DC86">
        <v>567</v>
      </c>
      <c r="DD86">
        <v>54</v>
      </c>
      <c r="DE86">
        <v>3735</v>
      </c>
      <c r="DF86">
        <v>2005</v>
      </c>
      <c r="DG86">
        <v>12101</v>
      </c>
      <c r="DH86">
        <v>488</v>
      </c>
      <c r="DI86">
        <v>1906</v>
      </c>
      <c r="DJ86">
        <v>211</v>
      </c>
      <c r="DK86">
        <v>5091.25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12</v>
      </c>
      <c r="DR86">
        <v>0</v>
      </c>
      <c r="DS86">
        <v>984</v>
      </c>
      <c r="DT86">
        <v>0</v>
      </c>
      <c r="DU86">
        <v>202</v>
      </c>
      <c r="DV86">
        <v>0</v>
      </c>
      <c r="DW86">
        <v>228</v>
      </c>
      <c r="DX86">
        <v>17490</v>
      </c>
      <c r="DY86">
        <v>0</v>
      </c>
      <c r="DZ86">
        <v>3</v>
      </c>
      <c r="EA86">
        <v>0</v>
      </c>
      <c r="EB86">
        <v>11</v>
      </c>
      <c r="EC86">
        <v>0</v>
      </c>
      <c r="ED86">
        <v>3</v>
      </c>
      <c r="EE86">
        <v>255</v>
      </c>
      <c r="EF86">
        <v>17745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82</v>
      </c>
      <c r="EW86">
        <v>1051</v>
      </c>
      <c r="EX86">
        <v>2184</v>
      </c>
      <c r="EY86">
        <v>77929</v>
      </c>
      <c r="EZ86">
        <v>0.39354177939244028</v>
      </c>
      <c r="FA86">
        <v>2.0079101285717966</v>
      </c>
      <c r="FB86">
        <v>1241</v>
      </c>
      <c r="FC86">
        <v>329</v>
      </c>
      <c r="FD86">
        <v>332</v>
      </c>
      <c r="FE86">
        <v>1334</v>
      </c>
      <c r="FF86">
        <v>448718</v>
      </c>
      <c r="FG86">
        <v>0.46</v>
      </c>
      <c r="FH86">
        <v>409222</v>
      </c>
      <c r="FI86">
        <v>0.96</v>
      </c>
      <c r="FJ86">
        <v>695389</v>
      </c>
      <c r="FK86">
        <v>0.55000000000000004</v>
      </c>
      <c r="FL86" t="s">
        <v>701</v>
      </c>
      <c r="FM86" t="s">
        <v>1389</v>
      </c>
      <c r="FN86">
        <v>1</v>
      </c>
      <c r="FO86" t="s">
        <v>517</v>
      </c>
      <c r="FP86" t="s">
        <v>517</v>
      </c>
      <c r="FQ86" t="s">
        <v>519</v>
      </c>
      <c r="FR86" t="s">
        <v>517</v>
      </c>
      <c r="FS86" t="s">
        <v>1379</v>
      </c>
      <c r="FT86">
        <v>91</v>
      </c>
      <c r="FU86">
        <v>396</v>
      </c>
      <c r="FV86">
        <v>82</v>
      </c>
      <c r="FW86">
        <v>377</v>
      </c>
      <c r="FX86">
        <v>836</v>
      </c>
      <c r="FY86" t="s">
        <v>823</v>
      </c>
      <c r="GA86">
        <v>62</v>
      </c>
      <c r="GB86">
        <v>18</v>
      </c>
      <c r="GC86">
        <v>0</v>
      </c>
      <c r="GD86" t="s">
        <v>1512</v>
      </c>
      <c r="GE86" t="s">
        <v>1512</v>
      </c>
      <c r="GF86" t="s">
        <v>519</v>
      </c>
      <c r="GG86" t="s">
        <v>519</v>
      </c>
      <c r="GH86">
        <v>0</v>
      </c>
      <c r="GI86">
        <v>2</v>
      </c>
      <c r="GJ86" t="s">
        <v>519</v>
      </c>
      <c r="GK86">
        <v>23</v>
      </c>
      <c r="GL86" t="s">
        <v>519</v>
      </c>
      <c r="GM86" t="s">
        <v>519</v>
      </c>
      <c r="GN86">
        <v>1</v>
      </c>
      <c r="GO86" t="s">
        <v>599</v>
      </c>
      <c r="GP86">
        <v>0</v>
      </c>
      <c r="GQ86" t="s">
        <v>599</v>
      </c>
      <c r="GR86">
        <v>8</v>
      </c>
      <c r="GS86" t="s">
        <v>561</v>
      </c>
      <c r="GT86">
        <v>21</v>
      </c>
      <c r="GU86" t="s">
        <v>561</v>
      </c>
      <c r="GV86">
        <v>2</v>
      </c>
      <c r="GW86">
        <v>2</v>
      </c>
      <c r="GX86" t="s">
        <v>562</v>
      </c>
      <c r="GY86">
        <v>2</v>
      </c>
      <c r="GZ86" t="s">
        <v>519</v>
      </c>
      <c r="HA86" t="s">
        <v>519</v>
      </c>
      <c r="HB86">
        <v>0</v>
      </c>
      <c r="HC86">
        <v>18628</v>
      </c>
      <c r="HD86">
        <v>18628</v>
      </c>
      <c r="HE86">
        <v>144</v>
      </c>
      <c r="HF86">
        <v>37</v>
      </c>
      <c r="HG86">
        <v>10820</v>
      </c>
      <c r="HH86">
        <v>8669</v>
      </c>
      <c r="HI86">
        <v>11</v>
      </c>
      <c r="HJ86">
        <v>3</v>
      </c>
      <c r="HK86">
        <v>4</v>
      </c>
      <c r="HL86">
        <v>124</v>
      </c>
      <c r="HM86">
        <v>69</v>
      </c>
      <c r="HN86" t="s">
        <v>519</v>
      </c>
      <c r="HO86" t="s">
        <v>519</v>
      </c>
      <c r="HP86">
        <v>31</v>
      </c>
      <c r="HQ86">
        <v>65</v>
      </c>
      <c r="HR86" t="s">
        <v>519</v>
      </c>
      <c r="HS86" t="s">
        <v>519</v>
      </c>
      <c r="HT86" t="s">
        <v>519</v>
      </c>
      <c r="HU86" t="s">
        <v>519</v>
      </c>
      <c r="HV86" t="s">
        <v>519</v>
      </c>
      <c r="HW86" t="s">
        <v>519</v>
      </c>
      <c r="HX86">
        <v>9</v>
      </c>
      <c r="HY86" t="s">
        <v>519</v>
      </c>
      <c r="HZ86" t="s">
        <v>519</v>
      </c>
      <c r="IA86" t="s">
        <v>519</v>
      </c>
      <c r="IB86" t="s">
        <v>519</v>
      </c>
      <c r="IC86" t="s">
        <v>1609</v>
      </c>
      <c r="ID86" t="s">
        <v>1255</v>
      </c>
      <c r="IE86" s="94">
        <v>38718</v>
      </c>
      <c r="IF86" s="94"/>
      <c r="IG86" t="s">
        <v>517</v>
      </c>
      <c r="IH86" t="s">
        <v>517</v>
      </c>
      <c r="II86" t="s">
        <v>517</v>
      </c>
      <c r="IJ86" t="s">
        <v>517</v>
      </c>
      <c r="IK86" t="s">
        <v>519</v>
      </c>
      <c r="IL86" t="s">
        <v>556</v>
      </c>
      <c r="IM86">
        <v>11</v>
      </c>
      <c r="IR86" t="s">
        <v>528</v>
      </c>
    </row>
    <row r="87" spans="1:252">
      <c r="A87">
        <v>84</v>
      </c>
      <c r="B87" t="s">
        <v>1247</v>
      </c>
      <c r="C87" t="s">
        <v>1248</v>
      </c>
      <c r="D87">
        <v>500</v>
      </c>
      <c r="E87" t="s">
        <v>545</v>
      </c>
      <c r="F87">
        <v>216</v>
      </c>
      <c r="G87" t="s">
        <v>1250</v>
      </c>
      <c r="H87" t="s">
        <v>1249</v>
      </c>
      <c r="I87" t="s">
        <v>1251</v>
      </c>
      <c r="J87">
        <v>3851</v>
      </c>
      <c r="K87" t="s">
        <v>1610</v>
      </c>
      <c r="L87" t="s">
        <v>1252</v>
      </c>
      <c r="M87" t="s">
        <v>1253</v>
      </c>
      <c r="N87" t="s">
        <v>1611</v>
      </c>
      <c r="O87" t="s">
        <v>519</v>
      </c>
      <c r="V87">
        <v>0</v>
      </c>
      <c r="W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1</v>
      </c>
      <c r="AD87">
        <v>2</v>
      </c>
      <c r="AE87">
        <v>1</v>
      </c>
      <c r="AF87">
        <v>0</v>
      </c>
      <c r="AG87">
        <v>0</v>
      </c>
      <c r="AH87">
        <v>4</v>
      </c>
      <c r="AI87">
        <v>4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BN87">
        <v>1</v>
      </c>
      <c r="BO87">
        <v>0.5</v>
      </c>
      <c r="BP87" t="s">
        <v>1375</v>
      </c>
      <c r="BT87" t="s">
        <v>519</v>
      </c>
      <c r="BU87" t="s">
        <v>517</v>
      </c>
      <c r="BV87" t="s">
        <v>519</v>
      </c>
      <c r="BW87">
        <v>0</v>
      </c>
      <c r="BX87">
        <v>3</v>
      </c>
      <c r="BY87">
        <v>0</v>
      </c>
      <c r="BZ87">
        <v>22</v>
      </c>
      <c r="CA87">
        <v>0</v>
      </c>
      <c r="CB87" t="s">
        <v>538</v>
      </c>
      <c r="CC87">
        <v>2</v>
      </c>
      <c r="CD87" s="2">
        <v>0.69444444444444453</v>
      </c>
      <c r="CE87" s="2">
        <v>0.375</v>
      </c>
      <c r="CF87" s="2"/>
      <c r="CG87" s="2"/>
      <c r="CH87" s="2"/>
      <c r="CI87" s="2"/>
      <c r="CJ87" t="s">
        <v>521</v>
      </c>
      <c r="CK87" t="s">
        <v>540</v>
      </c>
      <c r="CL87">
        <v>2</v>
      </c>
      <c r="CM87" s="2">
        <v>0.375</v>
      </c>
      <c r="CN87" s="2">
        <v>0.70833333333333337</v>
      </c>
      <c r="CO87" s="2"/>
      <c r="CP87" s="2"/>
      <c r="CQ87" s="2"/>
      <c r="CR87" s="2"/>
      <c r="CT87">
        <v>404</v>
      </c>
      <c r="CU87">
        <v>0</v>
      </c>
      <c r="CV87">
        <v>539</v>
      </c>
      <c r="CW87" t="s">
        <v>517</v>
      </c>
      <c r="CX87" t="s">
        <v>517</v>
      </c>
      <c r="CY87" t="s">
        <v>517</v>
      </c>
      <c r="CZ87" t="s">
        <v>519</v>
      </c>
      <c r="DA87" t="s">
        <v>519</v>
      </c>
      <c r="DB87" t="s">
        <v>517</v>
      </c>
      <c r="DC87">
        <v>0</v>
      </c>
      <c r="DD87">
        <v>10</v>
      </c>
      <c r="DE87">
        <v>0</v>
      </c>
      <c r="DF87">
        <v>1920</v>
      </c>
      <c r="DG87">
        <v>3850</v>
      </c>
      <c r="DH87">
        <v>3</v>
      </c>
      <c r="DI87">
        <v>448</v>
      </c>
      <c r="DJ87">
        <v>129</v>
      </c>
      <c r="DK87">
        <v>1382.75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89</v>
      </c>
      <c r="DT87">
        <v>0</v>
      </c>
      <c r="DU87">
        <v>71</v>
      </c>
      <c r="DV87">
        <v>0</v>
      </c>
      <c r="DW87">
        <v>62</v>
      </c>
      <c r="DX87">
        <v>3195</v>
      </c>
      <c r="DY87">
        <v>0</v>
      </c>
      <c r="DZ87">
        <v>5</v>
      </c>
      <c r="EA87">
        <v>0</v>
      </c>
      <c r="EB87">
        <v>0</v>
      </c>
      <c r="EC87">
        <v>0</v>
      </c>
      <c r="ED87">
        <v>0</v>
      </c>
      <c r="EE87">
        <v>50</v>
      </c>
      <c r="EF87">
        <v>3245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12323</v>
      </c>
      <c r="EZ87">
        <v>0.32436077879427633</v>
      </c>
      <c r="FA87">
        <v>0.96356243646884043</v>
      </c>
      <c r="FB87">
        <v>492</v>
      </c>
      <c r="FC87">
        <v>81</v>
      </c>
      <c r="FD87">
        <v>100</v>
      </c>
      <c r="FE87">
        <v>541</v>
      </c>
      <c r="FF87">
        <v>361914</v>
      </c>
      <c r="FG87">
        <v>1.08</v>
      </c>
      <c r="FH87">
        <v>104484</v>
      </c>
      <c r="FI87">
        <v>0.95</v>
      </c>
      <c r="FJ87">
        <v>309063</v>
      </c>
      <c r="FK87">
        <v>1.21</v>
      </c>
      <c r="FL87">
        <v>1</v>
      </c>
      <c r="FM87">
        <v>3</v>
      </c>
      <c r="FN87">
        <v>1</v>
      </c>
      <c r="FO87" t="s">
        <v>517</v>
      </c>
      <c r="FP87" t="s">
        <v>517</v>
      </c>
      <c r="FQ87" t="s">
        <v>519</v>
      </c>
      <c r="FR87" t="s">
        <v>517</v>
      </c>
      <c r="FS87" t="s">
        <v>1377</v>
      </c>
      <c r="FT87">
        <v>2</v>
      </c>
      <c r="FU87">
        <v>208</v>
      </c>
      <c r="FV87">
        <v>3</v>
      </c>
      <c r="FW87">
        <v>205</v>
      </c>
      <c r="FX87">
        <v>413</v>
      </c>
      <c r="FY87" t="s">
        <v>1612</v>
      </c>
      <c r="FZ87">
        <v>221</v>
      </c>
      <c r="GA87">
        <v>0</v>
      </c>
      <c r="GB87">
        <v>0</v>
      </c>
      <c r="GC87">
        <v>0</v>
      </c>
      <c r="GD87" t="s">
        <v>1613</v>
      </c>
      <c r="GE87" t="s">
        <v>1613</v>
      </c>
      <c r="GF87" t="s">
        <v>1613</v>
      </c>
      <c r="GG87" t="s">
        <v>1613</v>
      </c>
      <c r="GH87" t="s">
        <v>1613</v>
      </c>
      <c r="GI87" t="s">
        <v>1613</v>
      </c>
      <c r="GJ87" t="s">
        <v>1613</v>
      </c>
      <c r="GK87">
        <v>0</v>
      </c>
      <c r="GL87">
        <v>0</v>
      </c>
      <c r="GM87">
        <v>0</v>
      </c>
      <c r="GN87">
        <v>0</v>
      </c>
      <c r="GO87" t="s">
        <v>627</v>
      </c>
      <c r="GP87">
        <v>0</v>
      </c>
      <c r="GQ87" t="s">
        <v>627</v>
      </c>
      <c r="GR87">
        <v>0</v>
      </c>
      <c r="GS87" t="s">
        <v>627</v>
      </c>
      <c r="GT87">
        <v>0</v>
      </c>
      <c r="GU87" t="s">
        <v>627</v>
      </c>
      <c r="GV87">
        <v>0</v>
      </c>
      <c r="GW87">
        <v>0</v>
      </c>
      <c r="GX87">
        <v>5</v>
      </c>
      <c r="GY87">
        <v>0</v>
      </c>
      <c r="GZ87" t="s">
        <v>519</v>
      </c>
      <c r="HA87" t="s">
        <v>519</v>
      </c>
      <c r="HB87">
        <v>0</v>
      </c>
      <c r="HC87">
        <v>4700</v>
      </c>
      <c r="HD87">
        <v>4700</v>
      </c>
      <c r="HE87">
        <v>37</v>
      </c>
      <c r="HF87">
        <v>10</v>
      </c>
      <c r="HG87">
        <v>5128</v>
      </c>
      <c r="HH87">
        <v>2226</v>
      </c>
      <c r="HI87">
        <v>5</v>
      </c>
      <c r="HJ87">
        <v>5</v>
      </c>
      <c r="HK87" t="s">
        <v>1613</v>
      </c>
      <c r="HL87">
        <v>27</v>
      </c>
      <c r="HM87">
        <v>5</v>
      </c>
      <c r="HN87" t="s">
        <v>1613</v>
      </c>
      <c r="HO87" t="s">
        <v>1613</v>
      </c>
      <c r="HP87" t="s">
        <v>1613</v>
      </c>
      <c r="HQ87" t="s">
        <v>1613</v>
      </c>
      <c r="HR87" t="s">
        <v>1613</v>
      </c>
      <c r="HS87" t="s">
        <v>1613</v>
      </c>
      <c r="HT87" t="s">
        <v>1613</v>
      </c>
      <c r="HU87" t="s">
        <v>1613</v>
      </c>
      <c r="HV87" t="s">
        <v>1613</v>
      </c>
      <c r="HW87" t="s">
        <v>1613</v>
      </c>
      <c r="HX87" t="s">
        <v>1613</v>
      </c>
      <c r="HY87" t="s">
        <v>1613</v>
      </c>
      <c r="HZ87" t="s">
        <v>1613</v>
      </c>
      <c r="IA87" t="s">
        <v>1613</v>
      </c>
      <c r="IB87" t="s">
        <v>1613</v>
      </c>
      <c r="IC87" t="s">
        <v>1254</v>
      </c>
      <c r="ID87" t="s">
        <v>1255</v>
      </c>
      <c r="IE87" s="94" t="s">
        <v>1256</v>
      </c>
      <c r="IF87" s="94">
        <v>38396</v>
      </c>
      <c r="IG87" t="s">
        <v>517</v>
      </c>
      <c r="IH87" t="s">
        <v>517</v>
      </c>
      <c r="II87" t="s">
        <v>519</v>
      </c>
      <c r="IJ87" t="s">
        <v>517</v>
      </c>
      <c r="IK87" t="s">
        <v>519</v>
      </c>
      <c r="IL87" t="s">
        <v>1614</v>
      </c>
      <c r="IM87">
        <v>11</v>
      </c>
      <c r="IR87" t="s">
        <v>528</v>
      </c>
    </row>
    <row r="88" spans="1:252">
      <c r="A88">
        <v>85</v>
      </c>
      <c r="B88" t="s">
        <v>1257</v>
      </c>
      <c r="C88" t="s">
        <v>544</v>
      </c>
      <c r="D88">
        <v>940</v>
      </c>
      <c r="E88" t="s">
        <v>1128</v>
      </c>
      <c r="F88">
        <v>218</v>
      </c>
      <c r="G88" t="s">
        <v>1259</v>
      </c>
      <c r="H88" t="s">
        <v>1258</v>
      </c>
      <c r="I88" t="s">
        <v>1260</v>
      </c>
      <c r="J88">
        <v>2191</v>
      </c>
      <c r="K88" t="s">
        <v>1261</v>
      </c>
      <c r="L88" t="s">
        <v>1262</v>
      </c>
      <c r="M88" t="s">
        <v>1263</v>
      </c>
      <c r="N88" t="s">
        <v>550</v>
      </c>
      <c r="O88" t="s">
        <v>519</v>
      </c>
      <c r="V88">
        <v>2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2</v>
      </c>
      <c r="AE88">
        <v>8</v>
      </c>
      <c r="AF88">
        <v>0</v>
      </c>
      <c r="AG88">
        <v>0</v>
      </c>
      <c r="AH88">
        <v>10</v>
      </c>
      <c r="AI88">
        <v>4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2</v>
      </c>
      <c r="AT88">
        <v>1</v>
      </c>
      <c r="AU88">
        <v>1</v>
      </c>
      <c r="AV88" t="s">
        <v>1375</v>
      </c>
      <c r="AW88">
        <v>1</v>
      </c>
      <c r="AX88" t="s">
        <v>1375</v>
      </c>
      <c r="BI88">
        <v>1</v>
      </c>
      <c r="BJ88">
        <v>1</v>
      </c>
      <c r="BK88" t="s">
        <v>1374</v>
      </c>
      <c r="BN88">
        <v>1</v>
      </c>
      <c r="BO88">
        <v>2</v>
      </c>
      <c r="BP88" t="s">
        <v>1375</v>
      </c>
      <c r="BT88" t="s">
        <v>517</v>
      </c>
      <c r="BU88" t="s">
        <v>517</v>
      </c>
      <c r="BV88" t="s">
        <v>519</v>
      </c>
      <c r="BW88">
        <v>0</v>
      </c>
      <c r="BX88">
        <v>9</v>
      </c>
      <c r="BY88">
        <v>0</v>
      </c>
      <c r="BZ88">
        <v>0</v>
      </c>
      <c r="CA88">
        <v>0</v>
      </c>
      <c r="CB88" t="s">
        <v>538</v>
      </c>
      <c r="CC88">
        <v>1</v>
      </c>
      <c r="CD88" s="2">
        <v>0.70833333333333337</v>
      </c>
      <c r="CE88" s="2">
        <v>0.375</v>
      </c>
      <c r="CF88" s="2"/>
      <c r="CG88" s="2"/>
      <c r="CH88" s="2"/>
      <c r="CI88" s="2"/>
      <c r="CJ88" t="s">
        <v>521</v>
      </c>
      <c r="CK88" t="s">
        <v>540</v>
      </c>
      <c r="CL88">
        <v>1</v>
      </c>
      <c r="CM88" s="2">
        <v>0.375</v>
      </c>
      <c r="CN88" s="2">
        <v>0.70833333333333337</v>
      </c>
      <c r="CO88" s="2"/>
      <c r="CP88" s="2"/>
      <c r="CQ88" s="2"/>
      <c r="CR88" s="2"/>
      <c r="CS88" t="s">
        <v>1376</v>
      </c>
      <c r="CT88">
        <v>239</v>
      </c>
      <c r="CU88">
        <v>262</v>
      </c>
      <c r="CV88">
        <v>2585</v>
      </c>
      <c r="CW88" t="s">
        <v>517</v>
      </c>
      <c r="CX88" t="s">
        <v>517</v>
      </c>
      <c r="CY88" t="s">
        <v>517</v>
      </c>
      <c r="CZ88" t="s">
        <v>517</v>
      </c>
      <c r="DA88" t="s">
        <v>519</v>
      </c>
      <c r="DB88" t="s">
        <v>517</v>
      </c>
      <c r="DC88">
        <v>464</v>
      </c>
      <c r="DD88">
        <v>52</v>
      </c>
      <c r="DE88">
        <v>4319</v>
      </c>
      <c r="DF88">
        <v>2507</v>
      </c>
      <c r="DG88">
        <v>14168</v>
      </c>
      <c r="DH88">
        <v>190</v>
      </c>
      <c r="DI88">
        <v>3876</v>
      </c>
      <c r="DJ88">
        <v>640</v>
      </c>
      <c r="DK88">
        <v>10342</v>
      </c>
      <c r="DL88">
        <v>0</v>
      </c>
      <c r="DM88">
        <v>0</v>
      </c>
      <c r="DN88">
        <v>0</v>
      </c>
      <c r="DO88">
        <v>4</v>
      </c>
      <c r="DP88">
        <v>0</v>
      </c>
      <c r="DQ88">
        <v>10</v>
      </c>
      <c r="DR88">
        <v>0</v>
      </c>
      <c r="DS88">
        <v>2320</v>
      </c>
      <c r="DT88">
        <v>0</v>
      </c>
      <c r="DU88">
        <v>335</v>
      </c>
      <c r="DV88">
        <v>0</v>
      </c>
      <c r="DW88">
        <v>320</v>
      </c>
      <c r="DX88">
        <v>34683</v>
      </c>
      <c r="DY88">
        <v>0</v>
      </c>
      <c r="DZ88">
        <v>354</v>
      </c>
      <c r="EA88">
        <v>0</v>
      </c>
      <c r="EB88">
        <v>66</v>
      </c>
      <c r="EC88">
        <v>0</v>
      </c>
      <c r="ED88">
        <v>16</v>
      </c>
      <c r="EE88">
        <v>4850</v>
      </c>
      <c r="EF88">
        <v>39533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15</v>
      </c>
      <c r="EN88">
        <v>0</v>
      </c>
      <c r="EO88">
        <v>213</v>
      </c>
      <c r="EP88">
        <v>441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103388</v>
      </c>
      <c r="EZ88">
        <v>0.70277249252514273</v>
      </c>
      <c r="FA88">
        <v>2.3418501404367129</v>
      </c>
      <c r="FB88">
        <v>1292</v>
      </c>
      <c r="FC88">
        <v>440</v>
      </c>
      <c r="FD88">
        <v>522</v>
      </c>
      <c r="FE88">
        <v>1433</v>
      </c>
      <c r="FF88">
        <v>1654468</v>
      </c>
      <c r="FG88">
        <v>1.35</v>
      </c>
      <c r="FH88">
        <v>339570</v>
      </c>
      <c r="FI88">
        <v>0.4</v>
      </c>
      <c r="FJ88">
        <v>787912</v>
      </c>
      <c r="FK88">
        <v>0.25</v>
      </c>
      <c r="FL88">
        <v>1</v>
      </c>
      <c r="FM88">
        <v>4</v>
      </c>
      <c r="FN88">
        <v>1</v>
      </c>
      <c r="FO88" t="s">
        <v>517</v>
      </c>
      <c r="FP88" t="s">
        <v>517</v>
      </c>
      <c r="FQ88" t="s">
        <v>519</v>
      </c>
      <c r="FR88" t="s">
        <v>517</v>
      </c>
      <c r="FS88" t="s">
        <v>1377</v>
      </c>
      <c r="FT88">
        <v>13</v>
      </c>
      <c r="FU88">
        <v>62</v>
      </c>
      <c r="FV88">
        <v>13</v>
      </c>
      <c r="FW88">
        <v>47</v>
      </c>
      <c r="FX88">
        <v>107</v>
      </c>
      <c r="FY88" t="s">
        <v>1615</v>
      </c>
      <c r="FZ88">
        <v>6</v>
      </c>
      <c r="GA88">
        <v>48</v>
      </c>
      <c r="GB88">
        <v>336</v>
      </c>
      <c r="GC88">
        <v>6</v>
      </c>
      <c r="GD88" t="s">
        <v>519</v>
      </c>
      <c r="GE88" t="s">
        <v>519</v>
      </c>
      <c r="GF88" t="s">
        <v>519</v>
      </c>
      <c r="GG88" t="s">
        <v>519</v>
      </c>
      <c r="GH88" t="s">
        <v>519</v>
      </c>
      <c r="GI88">
        <v>3</v>
      </c>
      <c r="GJ88" t="s">
        <v>519</v>
      </c>
      <c r="GK88">
        <v>25</v>
      </c>
      <c r="GL88" t="s">
        <v>519</v>
      </c>
      <c r="GM88" t="s">
        <v>519</v>
      </c>
      <c r="GN88" t="s">
        <v>519</v>
      </c>
      <c r="GO88">
        <v>0</v>
      </c>
      <c r="GP88">
        <v>0</v>
      </c>
      <c r="GQ88" t="s">
        <v>1073</v>
      </c>
      <c r="GR88">
        <v>22</v>
      </c>
      <c r="GS88" t="s">
        <v>561</v>
      </c>
      <c r="GT88">
        <v>31</v>
      </c>
      <c r="GU88" t="s">
        <v>959</v>
      </c>
      <c r="GV88">
        <v>5</v>
      </c>
      <c r="GW88">
        <v>5</v>
      </c>
      <c r="GX88">
        <v>5</v>
      </c>
      <c r="GY88">
        <v>5</v>
      </c>
      <c r="GZ88" t="s">
        <v>519</v>
      </c>
      <c r="HA88" t="s">
        <v>519</v>
      </c>
      <c r="HB88">
        <v>0</v>
      </c>
      <c r="HC88">
        <v>9717</v>
      </c>
      <c r="HD88">
        <v>9717</v>
      </c>
      <c r="HE88">
        <v>236</v>
      </c>
      <c r="HF88">
        <v>237</v>
      </c>
      <c r="HG88">
        <v>9968</v>
      </c>
      <c r="HH88">
        <v>7570</v>
      </c>
      <c r="HI88">
        <v>1</v>
      </c>
      <c r="HJ88">
        <v>1</v>
      </c>
      <c r="HK88">
        <v>2</v>
      </c>
      <c r="HL88">
        <v>31</v>
      </c>
      <c r="HM88">
        <v>596</v>
      </c>
      <c r="HN88">
        <v>72</v>
      </c>
      <c r="HO88">
        <v>21</v>
      </c>
      <c r="HP88" t="s">
        <v>519</v>
      </c>
      <c r="HQ88">
        <v>36</v>
      </c>
      <c r="HR88" t="s">
        <v>519</v>
      </c>
      <c r="HS88" t="s">
        <v>519</v>
      </c>
      <c r="HT88" t="s">
        <v>519</v>
      </c>
      <c r="HU88" t="s">
        <v>519</v>
      </c>
      <c r="HV88" t="s">
        <v>519</v>
      </c>
      <c r="HW88" t="s">
        <v>519</v>
      </c>
      <c r="HX88">
        <v>9</v>
      </c>
      <c r="HY88" t="s">
        <v>519</v>
      </c>
      <c r="HZ88" t="s">
        <v>519</v>
      </c>
      <c r="IA88">
        <v>25</v>
      </c>
      <c r="IB88" t="s">
        <v>519</v>
      </c>
      <c r="IC88" t="s">
        <v>1453</v>
      </c>
      <c r="ID88" t="s">
        <v>724</v>
      </c>
      <c r="IE88" s="94">
        <v>36373</v>
      </c>
      <c r="IF88" s="94">
        <v>41365</v>
      </c>
      <c r="IG88" t="s">
        <v>517</v>
      </c>
      <c r="IH88" t="s">
        <v>517</v>
      </c>
      <c r="II88" t="s">
        <v>517</v>
      </c>
      <c r="IJ88" t="s">
        <v>517</v>
      </c>
      <c r="IK88" t="s">
        <v>517</v>
      </c>
      <c r="IL88" t="s">
        <v>556</v>
      </c>
      <c r="IM88">
        <v>6</v>
      </c>
      <c r="IR88" t="s">
        <v>528</v>
      </c>
    </row>
    <row r="89" spans="1:252">
      <c r="A89">
        <v>86</v>
      </c>
      <c r="B89" t="s">
        <v>1264</v>
      </c>
      <c r="C89" t="s">
        <v>1265</v>
      </c>
      <c r="D89">
        <v>991</v>
      </c>
      <c r="E89" t="s">
        <v>545</v>
      </c>
      <c r="F89">
        <v>222</v>
      </c>
      <c r="G89" t="s">
        <v>1266</v>
      </c>
      <c r="H89" t="s">
        <v>1616</v>
      </c>
      <c r="I89" t="s">
        <v>1267</v>
      </c>
      <c r="J89" t="s">
        <v>512</v>
      </c>
      <c r="K89" t="s">
        <v>1617</v>
      </c>
      <c r="L89" t="s">
        <v>1618</v>
      </c>
      <c r="M89" t="s">
        <v>1619</v>
      </c>
      <c r="N89" t="s">
        <v>550</v>
      </c>
      <c r="O89" t="s">
        <v>517</v>
      </c>
      <c r="V89">
        <v>1</v>
      </c>
      <c r="W89">
        <v>1</v>
      </c>
      <c r="X89">
        <v>0</v>
      </c>
      <c r="Y89">
        <v>0</v>
      </c>
      <c r="Z89">
        <v>0</v>
      </c>
      <c r="AA89">
        <v>2</v>
      </c>
      <c r="AB89">
        <v>0</v>
      </c>
      <c r="AC89">
        <v>0</v>
      </c>
      <c r="AD89">
        <v>0</v>
      </c>
      <c r="AE89">
        <v>8</v>
      </c>
      <c r="AF89">
        <v>0</v>
      </c>
      <c r="AG89">
        <v>0</v>
      </c>
      <c r="AH89">
        <v>8</v>
      </c>
      <c r="AI89">
        <v>2</v>
      </c>
      <c r="AJ89">
        <v>0</v>
      </c>
      <c r="AK89">
        <v>0</v>
      </c>
      <c r="AL89">
        <v>0.5</v>
      </c>
      <c r="AM89">
        <v>0.5</v>
      </c>
      <c r="AN89">
        <v>0</v>
      </c>
      <c r="AO89">
        <v>2</v>
      </c>
      <c r="AP89">
        <v>0</v>
      </c>
      <c r="AQ89">
        <v>1</v>
      </c>
      <c r="AR89">
        <v>4</v>
      </c>
      <c r="AS89">
        <v>5</v>
      </c>
      <c r="AT89">
        <v>20</v>
      </c>
      <c r="AU89">
        <v>130</v>
      </c>
      <c r="AV89" t="s">
        <v>1374</v>
      </c>
      <c r="AW89">
        <v>60</v>
      </c>
      <c r="AX89" t="s">
        <v>1375</v>
      </c>
      <c r="AY89">
        <v>1</v>
      </c>
      <c r="AZ89">
        <v>1.5</v>
      </c>
      <c r="BA89" t="s">
        <v>1374</v>
      </c>
      <c r="BG89">
        <v>1</v>
      </c>
      <c r="BH89">
        <v>1</v>
      </c>
      <c r="BT89" t="s">
        <v>517</v>
      </c>
      <c r="BU89" t="s">
        <v>517</v>
      </c>
      <c r="BV89" t="s">
        <v>517</v>
      </c>
      <c r="BW89">
        <v>10</v>
      </c>
      <c r="BX89">
        <v>8</v>
      </c>
      <c r="BY89">
        <v>0</v>
      </c>
      <c r="BZ89">
        <v>6</v>
      </c>
      <c r="CA89">
        <v>0</v>
      </c>
      <c r="CB89" t="s">
        <v>538</v>
      </c>
      <c r="CC89">
        <v>1</v>
      </c>
      <c r="CD89" s="2">
        <v>0.69791666666666663</v>
      </c>
      <c r="CE89" s="2">
        <v>0.35416666666666669</v>
      </c>
      <c r="CF89" s="2"/>
      <c r="CG89" s="2"/>
      <c r="CH89" s="2"/>
      <c r="CI89" s="2"/>
      <c r="CJ89" t="s">
        <v>521</v>
      </c>
      <c r="CK89" t="s">
        <v>540</v>
      </c>
      <c r="CL89">
        <v>1</v>
      </c>
      <c r="CM89" s="2">
        <v>0.35416666666666669</v>
      </c>
      <c r="CN89" s="2">
        <v>0.69791666666666663</v>
      </c>
      <c r="CO89" s="2"/>
      <c r="CP89" s="2"/>
      <c r="CQ89" s="2"/>
      <c r="CR89" s="2"/>
      <c r="CS89" t="s">
        <v>1376</v>
      </c>
      <c r="CT89">
        <v>880</v>
      </c>
      <c r="CU89">
        <v>113</v>
      </c>
      <c r="CV89">
        <v>3245</v>
      </c>
      <c r="CW89" t="s">
        <v>517</v>
      </c>
      <c r="CX89" t="s">
        <v>517</v>
      </c>
      <c r="CY89" t="s">
        <v>517</v>
      </c>
      <c r="CZ89" t="s">
        <v>517</v>
      </c>
      <c r="DA89" t="s">
        <v>519</v>
      </c>
      <c r="DB89" t="s">
        <v>517</v>
      </c>
      <c r="DC89">
        <v>86</v>
      </c>
      <c r="DD89">
        <v>11</v>
      </c>
      <c r="DE89">
        <v>4769</v>
      </c>
      <c r="DF89">
        <v>3386</v>
      </c>
      <c r="DG89">
        <v>16407</v>
      </c>
      <c r="DH89">
        <v>203</v>
      </c>
      <c r="DI89">
        <v>228</v>
      </c>
      <c r="DJ89">
        <v>3091</v>
      </c>
      <c r="DK89">
        <v>12250.25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56</v>
      </c>
      <c r="DR89">
        <v>372</v>
      </c>
      <c r="DS89">
        <v>3574</v>
      </c>
      <c r="DT89">
        <v>0</v>
      </c>
      <c r="DU89">
        <v>65</v>
      </c>
      <c r="DV89">
        <v>0</v>
      </c>
      <c r="DW89">
        <v>21</v>
      </c>
      <c r="DX89">
        <v>41135</v>
      </c>
      <c r="DY89">
        <v>0</v>
      </c>
      <c r="DZ89">
        <v>30</v>
      </c>
      <c r="EA89">
        <v>0</v>
      </c>
      <c r="EB89">
        <v>2</v>
      </c>
      <c r="EC89">
        <v>0</v>
      </c>
      <c r="ED89">
        <v>0</v>
      </c>
      <c r="EE89">
        <v>330</v>
      </c>
      <c r="EF89">
        <v>41465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13</v>
      </c>
      <c r="EO89">
        <v>2</v>
      </c>
      <c r="EP89">
        <v>30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3</v>
      </c>
      <c r="EX89">
        <v>6</v>
      </c>
      <c r="EY89">
        <v>111750</v>
      </c>
      <c r="EZ89">
        <v>0.71853187870256319</v>
      </c>
      <c r="FA89">
        <v>2.1848788785265998</v>
      </c>
      <c r="FB89">
        <v>1420</v>
      </c>
      <c r="FC89">
        <v>473</v>
      </c>
      <c r="FD89">
        <v>609</v>
      </c>
      <c r="FE89">
        <v>1716</v>
      </c>
      <c r="FF89">
        <v>1548078</v>
      </c>
      <c r="FG89">
        <v>1.1124000000000001</v>
      </c>
      <c r="FH89">
        <v>345822</v>
      </c>
      <c r="FI89">
        <v>0.19600000000000001</v>
      </c>
      <c r="FJ89">
        <v>537270</v>
      </c>
      <c r="FK89">
        <v>0.4516</v>
      </c>
      <c r="FL89" t="s">
        <v>1620</v>
      </c>
      <c r="FM89">
        <v>1.3</v>
      </c>
      <c r="FN89">
        <v>1</v>
      </c>
      <c r="FO89" t="s">
        <v>517</v>
      </c>
      <c r="FP89" t="s">
        <v>517</v>
      </c>
      <c r="FQ89" t="s">
        <v>519</v>
      </c>
      <c r="FR89" t="s">
        <v>517</v>
      </c>
      <c r="FS89" t="s">
        <v>1379</v>
      </c>
      <c r="FT89">
        <v>16</v>
      </c>
      <c r="FU89">
        <v>391</v>
      </c>
      <c r="FV89">
        <v>10</v>
      </c>
      <c r="FW89">
        <v>301</v>
      </c>
      <c r="FX89">
        <v>612</v>
      </c>
      <c r="FY89" t="s">
        <v>519</v>
      </c>
      <c r="GA89">
        <v>105</v>
      </c>
      <c r="GB89">
        <v>22</v>
      </c>
      <c r="GC89" t="s">
        <v>519</v>
      </c>
      <c r="GD89">
        <v>7</v>
      </c>
      <c r="GE89">
        <v>12</v>
      </c>
      <c r="GF89">
        <v>1</v>
      </c>
      <c r="GG89" t="s">
        <v>519</v>
      </c>
      <c r="GH89">
        <v>55</v>
      </c>
      <c r="GI89">
        <v>6</v>
      </c>
      <c r="GJ89" t="s">
        <v>519</v>
      </c>
      <c r="GK89">
        <v>167</v>
      </c>
      <c r="GL89">
        <v>131</v>
      </c>
      <c r="GM89">
        <v>3</v>
      </c>
      <c r="GN89">
        <v>4</v>
      </c>
      <c r="GO89" t="s">
        <v>519</v>
      </c>
      <c r="GP89">
        <v>0</v>
      </c>
      <c r="GQ89" t="s">
        <v>599</v>
      </c>
      <c r="GR89">
        <v>7</v>
      </c>
      <c r="GS89" t="s">
        <v>519</v>
      </c>
      <c r="GT89">
        <v>0</v>
      </c>
      <c r="GU89" t="s">
        <v>1269</v>
      </c>
      <c r="GV89">
        <v>167</v>
      </c>
      <c r="GW89">
        <v>83</v>
      </c>
      <c r="GX89" t="s">
        <v>562</v>
      </c>
      <c r="GY89">
        <v>7</v>
      </c>
      <c r="GZ89" t="s">
        <v>1621</v>
      </c>
      <c r="HA89">
        <v>6</v>
      </c>
      <c r="HB89">
        <v>97</v>
      </c>
      <c r="HC89">
        <v>10481</v>
      </c>
      <c r="HD89">
        <v>10481</v>
      </c>
      <c r="HE89">
        <v>576</v>
      </c>
      <c r="HF89">
        <v>592</v>
      </c>
      <c r="HG89">
        <v>5476</v>
      </c>
      <c r="HH89">
        <v>11388</v>
      </c>
      <c r="HI89">
        <v>2</v>
      </c>
      <c r="HJ89">
        <v>2</v>
      </c>
      <c r="HK89">
        <v>2</v>
      </c>
      <c r="HL89">
        <v>35</v>
      </c>
      <c r="HM89">
        <v>168</v>
      </c>
      <c r="HN89" t="s">
        <v>519</v>
      </c>
      <c r="HO89" t="s">
        <v>519</v>
      </c>
      <c r="HP89">
        <v>33</v>
      </c>
      <c r="HQ89">
        <v>189</v>
      </c>
      <c r="HR89">
        <v>1645</v>
      </c>
      <c r="HS89">
        <v>2828</v>
      </c>
      <c r="HT89">
        <v>5035</v>
      </c>
      <c r="HU89">
        <v>22</v>
      </c>
      <c r="HV89" t="s">
        <v>519</v>
      </c>
      <c r="HW89" t="s">
        <v>519</v>
      </c>
      <c r="HX89" t="s">
        <v>519</v>
      </c>
      <c r="HY89" t="s">
        <v>519</v>
      </c>
      <c r="HZ89" t="s">
        <v>519</v>
      </c>
      <c r="IA89" t="s">
        <v>519</v>
      </c>
      <c r="IB89">
        <v>6420</v>
      </c>
      <c r="IC89" t="s">
        <v>554</v>
      </c>
      <c r="ID89" t="s">
        <v>555</v>
      </c>
      <c r="IE89" s="94">
        <v>37377</v>
      </c>
      <c r="IF89" s="94">
        <v>40940</v>
      </c>
      <c r="IG89" t="s">
        <v>517</v>
      </c>
      <c r="IH89" t="s">
        <v>519</v>
      </c>
      <c r="II89" t="s">
        <v>519</v>
      </c>
      <c r="IJ89" t="s">
        <v>519</v>
      </c>
      <c r="IK89" t="s">
        <v>519</v>
      </c>
      <c r="IL89" t="s">
        <v>556</v>
      </c>
      <c r="IM89">
        <v>6</v>
      </c>
      <c r="IR89" t="s">
        <v>528</v>
      </c>
    </row>
    <row r="90" spans="1:252">
      <c r="A90">
        <v>87</v>
      </c>
      <c r="B90" t="s">
        <v>1270</v>
      </c>
      <c r="C90" t="s">
        <v>1271</v>
      </c>
      <c r="D90">
        <v>1182</v>
      </c>
      <c r="E90" t="s">
        <v>545</v>
      </c>
      <c r="F90">
        <v>120</v>
      </c>
      <c r="G90" t="s">
        <v>1272</v>
      </c>
      <c r="H90" t="s">
        <v>1622</v>
      </c>
      <c r="I90" t="s">
        <v>1273</v>
      </c>
      <c r="J90">
        <v>23108</v>
      </c>
      <c r="K90" t="s">
        <v>1274</v>
      </c>
      <c r="L90" t="s">
        <v>1275</v>
      </c>
      <c r="M90" t="s">
        <v>1276</v>
      </c>
      <c r="N90" t="s">
        <v>550</v>
      </c>
      <c r="O90" t="s">
        <v>519</v>
      </c>
      <c r="P90" t="s">
        <v>1277</v>
      </c>
      <c r="Q90" t="s">
        <v>516</v>
      </c>
      <c r="R90" t="s">
        <v>519</v>
      </c>
      <c r="V90">
        <v>1</v>
      </c>
      <c r="W90">
        <v>1</v>
      </c>
      <c r="X90">
        <v>0</v>
      </c>
      <c r="Y90">
        <v>0</v>
      </c>
      <c r="Z90">
        <v>0</v>
      </c>
      <c r="AA90">
        <v>2</v>
      </c>
      <c r="AB90">
        <v>0</v>
      </c>
      <c r="AC90">
        <v>0</v>
      </c>
      <c r="AD90">
        <v>1</v>
      </c>
      <c r="AE90">
        <v>4</v>
      </c>
      <c r="AF90">
        <v>0</v>
      </c>
      <c r="AG90">
        <v>0</v>
      </c>
      <c r="AH90">
        <v>5</v>
      </c>
      <c r="AI90">
        <v>4</v>
      </c>
      <c r="AJ90">
        <v>0</v>
      </c>
      <c r="AK90">
        <v>0</v>
      </c>
      <c r="AL90">
        <v>0.5</v>
      </c>
      <c r="AM90">
        <v>0.5</v>
      </c>
      <c r="AN90">
        <v>3</v>
      </c>
      <c r="AO90">
        <v>0</v>
      </c>
      <c r="AP90">
        <v>0</v>
      </c>
      <c r="AQ90">
        <v>0</v>
      </c>
      <c r="AR90">
        <v>4</v>
      </c>
      <c r="AS90">
        <v>6</v>
      </c>
      <c r="AT90">
        <v>1</v>
      </c>
      <c r="AU90">
        <v>1</v>
      </c>
      <c r="AV90" t="s">
        <v>1374</v>
      </c>
      <c r="AW90">
        <v>3</v>
      </c>
      <c r="AX90" t="s">
        <v>1378</v>
      </c>
      <c r="AY90">
        <v>4</v>
      </c>
      <c r="AZ90">
        <v>6</v>
      </c>
      <c r="BA90" t="s">
        <v>1375</v>
      </c>
      <c r="BB90">
        <v>4</v>
      </c>
      <c r="BC90">
        <v>6</v>
      </c>
      <c r="BD90" t="s">
        <v>1375</v>
      </c>
      <c r="BE90">
        <v>24</v>
      </c>
      <c r="BF90" t="s">
        <v>1375</v>
      </c>
      <c r="BG90">
        <v>1</v>
      </c>
      <c r="BH90">
        <v>1</v>
      </c>
      <c r="BN90">
        <v>1</v>
      </c>
      <c r="BO90">
        <v>1</v>
      </c>
      <c r="BP90" t="s">
        <v>1378</v>
      </c>
      <c r="BT90" t="s">
        <v>517</v>
      </c>
      <c r="BU90" t="s">
        <v>517</v>
      </c>
      <c r="BV90" t="s">
        <v>519</v>
      </c>
      <c r="BW90">
        <v>0</v>
      </c>
      <c r="BX90">
        <v>0</v>
      </c>
      <c r="BY90">
        <v>0</v>
      </c>
      <c r="BZ90">
        <v>2</v>
      </c>
      <c r="CA90">
        <v>0</v>
      </c>
      <c r="CB90" t="s">
        <v>538</v>
      </c>
      <c r="CC90">
        <v>2</v>
      </c>
      <c r="CD90" s="2">
        <v>0.70833333333333337</v>
      </c>
      <c r="CE90" s="2">
        <v>0.35416666666666669</v>
      </c>
      <c r="CF90" s="2"/>
      <c r="CG90" s="2"/>
      <c r="CH90" s="2"/>
      <c r="CI90" s="2"/>
      <c r="CJ90" t="s">
        <v>521</v>
      </c>
      <c r="CK90" t="s">
        <v>540</v>
      </c>
      <c r="CL90">
        <v>3</v>
      </c>
      <c r="CM90" s="2">
        <v>0.35416666666666669</v>
      </c>
      <c r="CN90" s="2">
        <v>0.70833333333333337</v>
      </c>
      <c r="CO90" s="2"/>
      <c r="CP90" s="2"/>
      <c r="CQ90" s="2"/>
      <c r="CR90" s="2"/>
      <c r="CS90" t="s">
        <v>1376</v>
      </c>
      <c r="CT90">
        <v>1776</v>
      </c>
      <c r="CU90" t="s">
        <v>519</v>
      </c>
      <c r="CV90">
        <v>1221</v>
      </c>
      <c r="CW90" t="s">
        <v>517</v>
      </c>
      <c r="CX90" t="s">
        <v>517</v>
      </c>
      <c r="CY90" t="s">
        <v>517</v>
      </c>
      <c r="CZ90" t="s">
        <v>517</v>
      </c>
      <c r="DA90" t="s">
        <v>519</v>
      </c>
      <c r="DB90" t="s">
        <v>517</v>
      </c>
      <c r="DC90">
        <v>0</v>
      </c>
      <c r="DD90">
        <v>0</v>
      </c>
      <c r="DE90">
        <v>0</v>
      </c>
      <c r="DF90">
        <v>4293</v>
      </c>
      <c r="DG90">
        <v>8586</v>
      </c>
      <c r="DH90">
        <v>0</v>
      </c>
      <c r="DI90">
        <v>1853</v>
      </c>
      <c r="DJ90">
        <v>54</v>
      </c>
      <c r="DK90">
        <v>3908.5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1</v>
      </c>
      <c r="DR90">
        <v>0</v>
      </c>
      <c r="DS90">
        <v>1906</v>
      </c>
      <c r="DT90">
        <v>0</v>
      </c>
      <c r="DU90">
        <v>0</v>
      </c>
      <c r="DV90">
        <v>0</v>
      </c>
      <c r="DW90">
        <v>0</v>
      </c>
      <c r="DX90">
        <v>19065</v>
      </c>
      <c r="DY90">
        <v>0</v>
      </c>
      <c r="DZ90">
        <v>39</v>
      </c>
      <c r="EA90">
        <v>0</v>
      </c>
      <c r="EB90">
        <v>0</v>
      </c>
      <c r="EC90">
        <v>0</v>
      </c>
      <c r="ED90">
        <v>0</v>
      </c>
      <c r="EE90">
        <v>390</v>
      </c>
      <c r="EF90">
        <v>19455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5</v>
      </c>
      <c r="EP90">
        <v>10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44011</v>
      </c>
      <c r="EZ90">
        <v>0.39894865775237315</v>
      </c>
      <c r="FA90">
        <v>1.4974311864176109</v>
      </c>
      <c r="FB90">
        <v>1452</v>
      </c>
      <c r="FC90">
        <v>324</v>
      </c>
      <c r="FD90">
        <v>396</v>
      </c>
      <c r="FE90">
        <v>896</v>
      </c>
      <c r="FF90">
        <v>2860844</v>
      </c>
      <c r="FG90">
        <v>3.7</v>
      </c>
      <c r="FH90">
        <v>313452</v>
      </c>
      <c r="FI90">
        <v>0.9</v>
      </c>
      <c r="FJ90">
        <v>77270</v>
      </c>
      <c r="FK90">
        <v>0.1</v>
      </c>
      <c r="FL90">
        <v>1</v>
      </c>
      <c r="FM90">
        <v>3</v>
      </c>
      <c r="FN90">
        <v>1</v>
      </c>
      <c r="FO90" t="s">
        <v>517</v>
      </c>
      <c r="FP90" t="s">
        <v>517</v>
      </c>
      <c r="FQ90" t="s">
        <v>1064</v>
      </c>
      <c r="FR90" t="s">
        <v>517</v>
      </c>
      <c r="FS90" t="s">
        <v>1379</v>
      </c>
      <c r="FT90">
        <v>7</v>
      </c>
      <c r="FU90">
        <v>647</v>
      </c>
      <c r="FV90">
        <v>5</v>
      </c>
      <c r="FW90">
        <v>598</v>
      </c>
      <c r="FX90">
        <v>1201</v>
      </c>
      <c r="FY90" t="s">
        <v>573</v>
      </c>
      <c r="FZ90">
        <v>14</v>
      </c>
      <c r="GA90" t="s">
        <v>519</v>
      </c>
      <c r="GB90" t="s">
        <v>519</v>
      </c>
      <c r="GC90">
        <v>14</v>
      </c>
      <c r="GD90" t="s">
        <v>519</v>
      </c>
      <c r="GE90" t="s">
        <v>519</v>
      </c>
      <c r="GF90" t="s">
        <v>519</v>
      </c>
      <c r="GG90" t="s">
        <v>519</v>
      </c>
      <c r="GH90">
        <v>1</v>
      </c>
      <c r="GI90" t="s">
        <v>519</v>
      </c>
      <c r="GJ90">
        <v>2</v>
      </c>
      <c r="GK90">
        <v>17</v>
      </c>
      <c r="GL90" t="s">
        <v>519</v>
      </c>
      <c r="GM90" t="s">
        <v>519</v>
      </c>
      <c r="GN90" t="s">
        <v>519</v>
      </c>
      <c r="GO90" t="s">
        <v>561</v>
      </c>
      <c r="GP90">
        <v>9</v>
      </c>
      <c r="GQ90" t="s">
        <v>561</v>
      </c>
      <c r="GR90">
        <v>4</v>
      </c>
      <c r="GS90" t="s">
        <v>561</v>
      </c>
      <c r="GT90">
        <v>22</v>
      </c>
      <c r="GU90" t="s">
        <v>561</v>
      </c>
      <c r="GV90">
        <v>0</v>
      </c>
      <c r="GW90">
        <v>0</v>
      </c>
      <c r="GX90" t="s">
        <v>561</v>
      </c>
      <c r="GY90">
        <v>13</v>
      </c>
      <c r="GZ90" t="s">
        <v>1278</v>
      </c>
      <c r="HA90" t="s">
        <v>523</v>
      </c>
      <c r="HB90">
        <v>1</v>
      </c>
      <c r="HC90">
        <v>7036</v>
      </c>
      <c r="HD90">
        <v>7036</v>
      </c>
      <c r="HE90">
        <v>222</v>
      </c>
      <c r="HF90">
        <v>431</v>
      </c>
      <c r="HG90">
        <v>4137</v>
      </c>
      <c r="HH90">
        <v>4298</v>
      </c>
      <c r="HI90">
        <v>2</v>
      </c>
      <c r="HJ90">
        <v>2</v>
      </c>
      <c r="HK90">
        <v>2</v>
      </c>
      <c r="HL90">
        <v>20</v>
      </c>
      <c r="HM90" t="s">
        <v>519</v>
      </c>
      <c r="HN90" t="s">
        <v>519</v>
      </c>
      <c r="HO90" t="s">
        <v>519</v>
      </c>
      <c r="HP90" t="s">
        <v>519</v>
      </c>
      <c r="HQ90">
        <v>22</v>
      </c>
      <c r="HR90" t="s">
        <v>519</v>
      </c>
      <c r="HS90" t="s">
        <v>519</v>
      </c>
      <c r="HT90" t="s">
        <v>519</v>
      </c>
      <c r="HU90" t="s">
        <v>519</v>
      </c>
      <c r="HV90" t="s">
        <v>519</v>
      </c>
      <c r="HW90" t="s">
        <v>519</v>
      </c>
      <c r="HX90" t="s">
        <v>519</v>
      </c>
      <c r="HY90" t="s">
        <v>519</v>
      </c>
      <c r="HZ90" t="s">
        <v>519</v>
      </c>
      <c r="IA90" t="s">
        <v>519</v>
      </c>
      <c r="IB90" t="s">
        <v>519</v>
      </c>
      <c r="IC90" t="s">
        <v>619</v>
      </c>
      <c r="ID90" t="s">
        <v>620</v>
      </c>
      <c r="IE90" s="94">
        <v>36373</v>
      </c>
      <c r="IF90" s="94">
        <v>40179</v>
      </c>
      <c r="IG90" t="s">
        <v>517</v>
      </c>
      <c r="IH90" t="s">
        <v>517</v>
      </c>
      <c r="II90" t="s">
        <v>517</v>
      </c>
      <c r="IJ90" t="s">
        <v>517</v>
      </c>
      <c r="IK90" t="s">
        <v>517</v>
      </c>
      <c r="IL90" t="s">
        <v>1279</v>
      </c>
      <c r="IM90">
        <v>12</v>
      </c>
      <c r="IN90" t="s">
        <v>1280</v>
      </c>
      <c r="IO90">
        <v>6</v>
      </c>
      <c r="IR90" t="s">
        <v>528</v>
      </c>
    </row>
    <row r="91" spans="1:252">
      <c r="A91">
        <v>88</v>
      </c>
      <c r="B91" t="s">
        <v>1281</v>
      </c>
      <c r="C91" t="s">
        <v>1282</v>
      </c>
      <c r="D91">
        <v>1045</v>
      </c>
      <c r="E91" t="s">
        <v>1283</v>
      </c>
      <c r="F91">
        <v>77</v>
      </c>
      <c r="G91" t="s">
        <v>1285</v>
      </c>
      <c r="H91" t="s">
        <v>1284</v>
      </c>
      <c r="I91" t="s">
        <v>1286</v>
      </c>
      <c r="J91">
        <v>5471</v>
      </c>
      <c r="K91" t="s">
        <v>1287</v>
      </c>
      <c r="L91" t="s">
        <v>1288</v>
      </c>
      <c r="M91" t="s">
        <v>1289</v>
      </c>
      <c r="N91" t="s">
        <v>550</v>
      </c>
      <c r="O91" t="s">
        <v>517</v>
      </c>
      <c r="P91" t="s">
        <v>1290</v>
      </c>
      <c r="Q91" t="s">
        <v>550</v>
      </c>
      <c r="R91" t="s">
        <v>519</v>
      </c>
      <c r="V91">
        <v>1</v>
      </c>
      <c r="W91">
        <v>0</v>
      </c>
      <c r="X91">
        <v>0</v>
      </c>
      <c r="Y91">
        <v>1</v>
      </c>
      <c r="Z91">
        <v>0</v>
      </c>
      <c r="AA91">
        <v>0</v>
      </c>
      <c r="AB91">
        <v>0</v>
      </c>
      <c r="AC91">
        <v>1</v>
      </c>
      <c r="AD91">
        <v>0</v>
      </c>
      <c r="AE91">
        <v>4</v>
      </c>
      <c r="AF91">
        <v>0</v>
      </c>
      <c r="AG91">
        <v>0</v>
      </c>
      <c r="AH91">
        <v>5</v>
      </c>
      <c r="AI91">
        <v>3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1</v>
      </c>
      <c r="AR91">
        <v>5</v>
      </c>
      <c r="AS91">
        <v>6</v>
      </c>
      <c r="AY91">
        <v>8</v>
      </c>
      <c r="AZ91">
        <v>12</v>
      </c>
      <c r="BA91" t="s">
        <v>1375</v>
      </c>
      <c r="BB91">
        <v>1</v>
      </c>
      <c r="BC91">
        <v>3</v>
      </c>
      <c r="BD91" t="s">
        <v>1375</v>
      </c>
      <c r="BE91">
        <v>20</v>
      </c>
      <c r="BF91" t="s">
        <v>1375</v>
      </c>
      <c r="BG91">
        <v>1</v>
      </c>
      <c r="BH91">
        <v>1</v>
      </c>
      <c r="BI91">
        <v>1</v>
      </c>
      <c r="BJ91">
        <v>1</v>
      </c>
      <c r="BK91" t="s">
        <v>1375</v>
      </c>
      <c r="BL91">
        <v>1</v>
      </c>
      <c r="BM91" t="s">
        <v>1375</v>
      </c>
      <c r="BN91">
        <v>1</v>
      </c>
      <c r="BO91">
        <v>2</v>
      </c>
      <c r="BP91" t="s">
        <v>618</v>
      </c>
      <c r="BT91" t="s">
        <v>517</v>
      </c>
      <c r="BU91" t="s">
        <v>517</v>
      </c>
      <c r="BV91" t="s">
        <v>519</v>
      </c>
      <c r="BW91">
        <v>0</v>
      </c>
      <c r="BX91">
        <v>6</v>
      </c>
      <c r="BY91">
        <v>0</v>
      </c>
      <c r="BZ91">
        <v>26</v>
      </c>
      <c r="CA91">
        <v>0</v>
      </c>
      <c r="CB91" t="s">
        <v>520</v>
      </c>
      <c r="CC91">
        <v>2</v>
      </c>
      <c r="CD91" s="2"/>
      <c r="CE91" s="2"/>
      <c r="CF91" s="2">
        <v>0.6875</v>
      </c>
      <c r="CG91" s="2">
        <v>0.375</v>
      </c>
      <c r="CH91" s="2"/>
      <c r="CI91" s="2"/>
      <c r="CJ91" t="s">
        <v>521</v>
      </c>
      <c r="CK91" t="s">
        <v>522</v>
      </c>
      <c r="CL91">
        <v>1</v>
      </c>
      <c r="CM91" s="2"/>
      <c r="CN91" s="2"/>
      <c r="CO91" s="2">
        <v>0.35416666666666669</v>
      </c>
      <c r="CP91" s="2">
        <v>0.70833333333333337</v>
      </c>
      <c r="CQ91" s="2"/>
      <c r="CR91" s="2"/>
      <c r="CT91">
        <v>936</v>
      </c>
      <c r="CU91">
        <v>781</v>
      </c>
      <c r="CV91">
        <v>1964</v>
      </c>
      <c r="CW91" t="s">
        <v>517</v>
      </c>
      <c r="CX91" t="s">
        <v>517</v>
      </c>
      <c r="CY91" t="s">
        <v>517</v>
      </c>
      <c r="CZ91" t="s">
        <v>517</v>
      </c>
      <c r="DA91" t="s">
        <v>519</v>
      </c>
      <c r="DB91" t="s">
        <v>517</v>
      </c>
      <c r="DC91">
        <v>94</v>
      </c>
      <c r="DD91">
        <v>3</v>
      </c>
      <c r="DE91">
        <v>7260</v>
      </c>
      <c r="DF91">
        <v>549</v>
      </c>
      <c r="DG91">
        <v>15715</v>
      </c>
      <c r="DH91">
        <v>22</v>
      </c>
      <c r="DI91">
        <v>3388</v>
      </c>
      <c r="DJ91">
        <v>0</v>
      </c>
      <c r="DK91">
        <v>6798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6</v>
      </c>
      <c r="DR91">
        <v>0</v>
      </c>
      <c r="DS91">
        <v>2656</v>
      </c>
      <c r="DT91">
        <v>0</v>
      </c>
      <c r="DU91">
        <v>1</v>
      </c>
      <c r="DV91">
        <v>0</v>
      </c>
      <c r="DW91">
        <v>0</v>
      </c>
      <c r="DX91">
        <v>26605</v>
      </c>
      <c r="DY91">
        <v>0</v>
      </c>
      <c r="DZ91">
        <v>42</v>
      </c>
      <c r="EA91">
        <v>0</v>
      </c>
      <c r="EB91">
        <v>23</v>
      </c>
      <c r="EC91">
        <v>0</v>
      </c>
      <c r="ED91">
        <v>30</v>
      </c>
      <c r="EE91">
        <v>1365</v>
      </c>
      <c r="EF91">
        <v>27970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1</v>
      </c>
      <c r="EO91">
        <v>1</v>
      </c>
      <c r="EP91">
        <v>4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137894</v>
      </c>
      <c r="EZ91">
        <v>0.40498034076015726</v>
      </c>
      <c r="FA91">
        <v>2.7382739584574445</v>
      </c>
      <c r="FB91">
        <v>1404</v>
      </c>
      <c r="FC91">
        <v>429</v>
      </c>
      <c r="FD91">
        <v>555</v>
      </c>
      <c r="FE91">
        <v>1779</v>
      </c>
      <c r="FF91">
        <v>448084</v>
      </c>
      <c r="FG91">
        <v>0.3</v>
      </c>
      <c r="FH91">
        <v>679146</v>
      </c>
      <c r="FI91">
        <v>1</v>
      </c>
      <c r="FJ91">
        <v>463620</v>
      </c>
      <c r="FK91">
        <v>0.2</v>
      </c>
      <c r="FL91">
        <v>3</v>
      </c>
      <c r="FM91">
        <v>4</v>
      </c>
      <c r="FN91">
        <v>1</v>
      </c>
      <c r="FO91" t="s">
        <v>517</v>
      </c>
      <c r="FP91" t="s">
        <v>517</v>
      </c>
      <c r="FQ91" t="s">
        <v>1291</v>
      </c>
      <c r="FR91" t="s">
        <v>517</v>
      </c>
      <c r="FS91" t="s">
        <v>1379</v>
      </c>
      <c r="FT91">
        <v>14</v>
      </c>
      <c r="FU91">
        <v>584</v>
      </c>
      <c r="FV91">
        <v>13</v>
      </c>
      <c r="FW91">
        <v>527</v>
      </c>
      <c r="FX91">
        <v>1067</v>
      </c>
      <c r="FY91" t="s">
        <v>573</v>
      </c>
      <c r="FZ91">
        <v>278</v>
      </c>
      <c r="GA91">
        <v>54</v>
      </c>
      <c r="GB91">
        <v>0</v>
      </c>
      <c r="GC91">
        <v>0</v>
      </c>
      <c r="GD91" t="s">
        <v>519</v>
      </c>
      <c r="GE91" t="s">
        <v>519</v>
      </c>
      <c r="GF91" t="s">
        <v>519</v>
      </c>
      <c r="GG91" t="s">
        <v>519</v>
      </c>
      <c r="GH91" t="s">
        <v>519</v>
      </c>
      <c r="GI91" t="s">
        <v>519</v>
      </c>
      <c r="GJ91" t="s">
        <v>519</v>
      </c>
      <c r="GK91" t="s">
        <v>519</v>
      </c>
      <c r="GL91" t="s">
        <v>519</v>
      </c>
      <c r="GM91" t="s">
        <v>519</v>
      </c>
      <c r="GN91" t="s">
        <v>519</v>
      </c>
      <c r="GO91" t="s">
        <v>519</v>
      </c>
      <c r="GP91">
        <v>0</v>
      </c>
      <c r="GQ91" t="s">
        <v>519</v>
      </c>
      <c r="GR91">
        <v>0</v>
      </c>
      <c r="GS91" t="s">
        <v>519</v>
      </c>
      <c r="GT91">
        <v>0</v>
      </c>
      <c r="GU91" t="s">
        <v>519</v>
      </c>
      <c r="GV91">
        <v>0</v>
      </c>
      <c r="GW91">
        <v>0</v>
      </c>
      <c r="GX91" t="s">
        <v>519</v>
      </c>
      <c r="GY91">
        <v>0</v>
      </c>
      <c r="GZ91" t="s">
        <v>519</v>
      </c>
      <c r="HA91" t="s">
        <v>519</v>
      </c>
      <c r="HB91">
        <v>0</v>
      </c>
      <c r="HC91">
        <v>9730</v>
      </c>
      <c r="HD91">
        <v>9730</v>
      </c>
      <c r="HE91">
        <v>278</v>
      </c>
      <c r="HF91">
        <v>4813</v>
      </c>
      <c r="HG91">
        <v>6750</v>
      </c>
      <c r="HH91">
        <v>4826</v>
      </c>
      <c r="HI91">
        <v>3</v>
      </c>
      <c r="HJ91">
        <v>3</v>
      </c>
      <c r="HK91">
        <v>5</v>
      </c>
      <c r="HL91">
        <v>20</v>
      </c>
      <c r="HM91" t="s">
        <v>519</v>
      </c>
      <c r="HN91" t="s">
        <v>519</v>
      </c>
      <c r="HO91" t="s">
        <v>519</v>
      </c>
      <c r="HP91" t="s">
        <v>519</v>
      </c>
      <c r="HQ91" t="s">
        <v>519</v>
      </c>
      <c r="HR91" t="s">
        <v>519</v>
      </c>
      <c r="HS91" t="s">
        <v>519</v>
      </c>
      <c r="HT91" t="s">
        <v>519</v>
      </c>
      <c r="HU91" t="s">
        <v>519</v>
      </c>
      <c r="HV91" t="s">
        <v>519</v>
      </c>
      <c r="HW91" t="s">
        <v>519</v>
      </c>
      <c r="HX91" t="s">
        <v>519</v>
      </c>
      <c r="HY91" t="s">
        <v>519</v>
      </c>
      <c r="HZ91" t="s">
        <v>519</v>
      </c>
      <c r="IA91" t="s">
        <v>519</v>
      </c>
      <c r="IB91" t="s">
        <v>519</v>
      </c>
      <c r="IC91" t="s">
        <v>1292</v>
      </c>
      <c r="ID91" t="s">
        <v>1293</v>
      </c>
      <c r="IE91" s="94">
        <v>36161</v>
      </c>
      <c r="IF91" s="94" t="s">
        <v>1294</v>
      </c>
      <c r="IG91" t="s">
        <v>517</v>
      </c>
      <c r="IH91" t="s">
        <v>517</v>
      </c>
      <c r="II91" t="s">
        <v>517</v>
      </c>
      <c r="IJ91" t="s">
        <v>517</v>
      </c>
      <c r="IK91" t="s">
        <v>517</v>
      </c>
      <c r="IL91" t="s">
        <v>556</v>
      </c>
      <c r="IM91">
        <v>6</v>
      </c>
      <c r="IR91" t="s">
        <v>528</v>
      </c>
    </row>
    <row r="92" spans="1:252">
      <c r="A92">
        <v>89</v>
      </c>
      <c r="B92" t="s">
        <v>1295</v>
      </c>
      <c r="C92" t="s">
        <v>1296</v>
      </c>
      <c r="D92">
        <v>915</v>
      </c>
      <c r="E92" t="s">
        <v>545</v>
      </c>
      <c r="F92">
        <v>92</v>
      </c>
      <c r="G92" t="s">
        <v>1297</v>
      </c>
      <c r="H92" t="s">
        <v>1623</v>
      </c>
      <c r="I92" t="s">
        <v>1298</v>
      </c>
      <c r="J92">
        <v>2253</v>
      </c>
      <c r="K92" t="s">
        <v>1624</v>
      </c>
      <c r="L92" t="s">
        <v>1625</v>
      </c>
      <c r="M92" t="s">
        <v>1299</v>
      </c>
      <c r="N92" t="s">
        <v>1300</v>
      </c>
      <c r="O92" t="s">
        <v>517</v>
      </c>
      <c r="V92">
        <v>0</v>
      </c>
      <c r="W92">
        <v>1</v>
      </c>
      <c r="X92">
        <v>0</v>
      </c>
      <c r="Y92">
        <v>0</v>
      </c>
      <c r="Z92">
        <v>0</v>
      </c>
      <c r="AA92">
        <v>1</v>
      </c>
      <c r="AB92">
        <v>1</v>
      </c>
      <c r="AC92">
        <v>0</v>
      </c>
      <c r="AD92">
        <v>1</v>
      </c>
      <c r="AE92">
        <v>2</v>
      </c>
      <c r="AF92">
        <v>0</v>
      </c>
      <c r="AG92">
        <v>0</v>
      </c>
      <c r="AH92">
        <v>4</v>
      </c>
      <c r="AI92">
        <v>2</v>
      </c>
      <c r="AJ92">
        <v>0</v>
      </c>
      <c r="AK92">
        <v>0</v>
      </c>
      <c r="AL92">
        <v>0.5</v>
      </c>
      <c r="AM92">
        <v>0.5</v>
      </c>
      <c r="AN92">
        <v>0</v>
      </c>
      <c r="AO92">
        <v>1</v>
      </c>
      <c r="AP92">
        <v>0</v>
      </c>
      <c r="AQ92">
        <v>0</v>
      </c>
      <c r="AR92">
        <v>3</v>
      </c>
      <c r="AS92">
        <v>4.5</v>
      </c>
      <c r="AT92">
        <v>40</v>
      </c>
      <c r="AU92">
        <v>120</v>
      </c>
      <c r="AV92" t="s">
        <v>1374</v>
      </c>
      <c r="BG92">
        <v>1</v>
      </c>
      <c r="BH92">
        <v>1</v>
      </c>
      <c r="BN92">
        <v>2</v>
      </c>
      <c r="BO92">
        <v>2</v>
      </c>
      <c r="BP92" t="s">
        <v>1374</v>
      </c>
      <c r="BT92" t="s">
        <v>517</v>
      </c>
      <c r="BU92" t="s">
        <v>517</v>
      </c>
      <c r="BV92" t="s">
        <v>517</v>
      </c>
      <c r="BW92">
        <v>2</v>
      </c>
      <c r="BX92">
        <v>0</v>
      </c>
      <c r="BY92">
        <v>0</v>
      </c>
      <c r="BZ92">
        <v>32</v>
      </c>
      <c r="CA92">
        <v>0</v>
      </c>
      <c r="CB92" t="s">
        <v>520</v>
      </c>
      <c r="CC92">
        <v>2</v>
      </c>
      <c r="CD92" s="2"/>
      <c r="CE92" s="2"/>
      <c r="CF92" s="2">
        <v>0.68402777777777779</v>
      </c>
      <c r="CG92" s="2">
        <v>2.7777777777777776E-2</v>
      </c>
      <c r="CH92" s="2"/>
      <c r="CI92" s="2"/>
      <c r="CJ92" t="s">
        <v>521</v>
      </c>
      <c r="CK92" t="s">
        <v>522</v>
      </c>
      <c r="CL92">
        <v>2</v>
      </c>
      <c r="CM92" s="2"/>
      <c r="CN92" s="2"/>
      <c r="CO92" s="2">
        <v>0.3611111111111111</v>
      </c>
      <c r="CP92" s="2">
        <v>0.69444444444444453</v>
      </c>
      <c r="CQ92" s="2"/>
      <c r="CR92" s="2"/>
      <c r="CS92" t="s">
        <v>1376</v>
      </c>
      <c r="CT92">
        <v>1101</v>
      </c>
      <c r="CU92">
        <v>1090</v>
      </c>
      <c r="CV92">
        <v>2267</v>
      </c>
      <c r="CW92" t="s">
        <v>517</v>
      </c>
      <c r="CX92" t="s">
        <v>517</v>
      </c>
      <c r="CY92" t="s">
        <v>517</v>
      </c>
      <c r="CZ92" t="s">
        <v>519</v>
      </c>
      <c r="DA92" t="s">
        <v>519</v>
      </c>
      <c r="DB92" t="s">
        <v>517</v>
      </c>
      <c r="DC92">
        <v>1</v>
      </c>
      <c r="DD92">
        <v>54</v>
      </c>
      <c r="DE92">
        <v>2672</v>
      </c>
      <c r="DF92">
        <v>2635</v>
      </c>
      <c r="DG92">
        <v>10669</v>
      </c>
      <c r="DH92">
        <v>4</v>
      </c>
      <c r="DI92">
        <v>5</v>
      </c>
      <c r="DJ92">
        <v>1791</v>
      </c>
      <c r="DK92">
        <v>6730.25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31</v>
      </c>
      <c r="DR92">
        <v>0</v>
      </c>
      <c r="DS92">
        <v>1083</v>
      </c>
      <c r="DT92">
        <v>0</v>
      </c>
      <c r="DU92">
        <v>15</v>
      </c>
      <c r="DV92">
        <v>0</v>
      </c>
      <c r="DW92">
        <v>1</v>
      </c>
      <c r="DX92">
        <v>11230</v>
      </c>
      <c r="DY92">
        <v>0</v>
      </c>
      <c r="DZ92">
        <v>2</v>
      </c>
      <c r="EA92">
        <v>0</v>
      </c>
      <c r="EB92">
        <v>3</v>
      </c>
      <c r="EC92">
        <v>0</v>
      </c>
      <c r="ED92">
        <v>6</v>
      </c>
      <c r="EE92">
        <v>185</v>
      </c>
      <c r="EF92">
        <v>11415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24</v>
      </c>
      <c r="EO92">
        <v>25</v>
      </c>
      <c r="EP92">
        <v>98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50958</v>
      </c>
      <c r="EZ92">
        <v>0.57829953600274964</v>
      </c>
      <c r="FA92">
        <v>1.4595291287162744</v>
      </c>
      <c r="FB92">
        <v>1037</v>
      </c>
      <c r="FC92">
        <v>301</v>
      </c>
      <c r="FD92">
        <v>352</v>
      </c>
      <c r="FE92">
        <v>1361</v>
      </c>
      <c r="FF92">
        <v>430850</v>
      </c>
      <c r="FG92">
        <v>0.46</v>
      </c>
      <c r="FH92">
        <v>91844</v>
      </c>
      <c r="FI92">
        <v>0.22</v>
      </c>
      <c r="FJ92">
        <v>309080</v>
      </c>
      <c r="FK92">
        <v>0.35</v>
      </c>
      <c r="FL92">
        <v>3</v>
      </c>
      <c r="FM92">
        <v>1</v>
      </c>
      <c r="FN92">
        <v>1</v>
      </c>
      <c r="FO92" t="s">
        <v>517</v>
      </c>
      <c r="FP92" t="s">
        <v>517</v>
      </c>
      <c r="FQ92" t="s">
        <v>519</v>
      </c>
      <c r="FR92" t="s">
        <v>517</v>
      </c>
      <c r="FS92" t="s">
        <v>1377</v>
      </c>
      <c r="FT92">
        <v>204</v>
      </c>
      <c r="FU92">
        <v>361</v>
      </c>
      <c r="FV92">
        <v>191</v>
      </c>
      <c r="FW92">
        <v>340</v>
      </c>
      <c r="FX92">
        <v>871</v>
      </c>
      <c r="FY92" t="s">
        <v>573</v>
      </c>
      <c r="FZ92">
        <v>185</v>
      </c>
      <c r="GA92">
        <v>88</v>
      </c>
      <c r="GB92" t="s">
        <v>519</v>
      </c>
      <c r="GC92">
        <v>185</v>
      </c>
      <c r="GD92">
        <v>0</v>
      </c>
      <c r="GE92">
        <v>59</v>
      </c>
      <c r="GF92" t="s">
        <v>519</v>
      </c>
      <c r="GG92" t="s">
        <v>519</v>
      </c>
      <c r="GH92" t="s">
        <v>519</v>
      </c>
      <c r="GI92" t="s">
        <v>519</v>
      </c>
      <c r="GJ92" t="s">
        <v>519</v>
      </c>
      <c r="GK92">
        <v>16</v>
      </c>
      <c r="GL92" t="s">
        <v>519</v>
      </c>
      <c r="GM92" t="s">
        <v>519</v>
      </c>
      <c r="GN92" t="s">
        <v>519</v>
      </c>
      <c r="GO92" t="s">
        <v>519</v>
      </c>
      <c r="GP92">
        <v>0</v>
      </c>
      <c r="GQ92" t="s">
        <v>519</v>
      </c>
      <c r="GR92">
        <v>0</v>
      </c>
      <c r="GS92" t="s">
        <v>524</v>
      </c>
      <c r="GT92">
        <v>16</v>
      </c>
      <c r="GU92" t="s">
        <v>519</v>
      </c>
      <c r="GV92">
        <v>0</v>
      </c>
      <c r="GW92">
        <v>0</v>
      </c>
      <c r="GX92" t="s">
        <v>519</v>
      </c>
      <c r="GY92">
        <v>0</v>
      </c>
      <c r="GZ92" t="s">
        <v>519</v>
      </c>
      <c r="HA92">
        <v>0</v>
      </c>
      <c r="HB92">
        <v>0</v>
      </c>
      <c r="HC92">
        <v>7065</v>
      </c>
      <c r="HD92">
        <v>7063</v>
      </c>
      <c r="HE92">
        <v>124</v>
      </c>
      <c r="HF92">
        <v>0</v>
      </c>
      <c r="HG92">
        <v>5587</v>
      </c>
      <c r="HH92">
        <v>5478</v>
      </c>
      <c r="HI92">
        <v>1</v>
      </c>
      <c r="HJ92">
        <v>1</v>
      </c>
      <c r="HK92">
        <v>2</v>
      </c>
      <c r="HL92">
        <v>1</v>
      </c>
      <c r="HM92" t="s">
        <v>519</v>
      </c>
      <c r="HN92" t="s">
        <v>519</v>
      </c>
      <c r="HO92" t="s">
        <v>519</v>
      </c>
      <c r="HP92" t="s">
        <v>519</v>
      </c>
      <c r="HQ92" t="s">
        <v>519</v>
      </c>
      <c r="HR92" t="s">
        <v>519</v>
      </c>
      <c r="HS92" t="s">
        <v>519</v>
      </c>
      <c r="HT92" t="s">
        <v>519</v>
      </c>
      <c r="HU92">
        <v>0</v>
      </c>
      <c r="HV92" t="s">
        <v>519</v>
      </c>
      <c r="HW92" t="s">
        <v>519</v>
      </c>
      <c r="HX92" t="s">
        <v>519</v>
      </c>
      <c r="HY92" t="s">
        <v>519</v>
      </c>
      <c r="HZ92" t="s">
        <v>519</v>
      </c>
      <c r="IA92" t="s">
        <v>519</v>
      </c>
      <c r="IB92" t="s">
        <v>519</v>
      </c>
      <c r="IC92" t="s">
        <v>1301</v>
      </c>
      <c r="ID92" t="s">
        <v>1302</v>
      </c>
      <c r="IE92" s="94" t="s">
        <v>1626</v>
      </c>
      <c r="IF92" s="94">
        <v>40026</v>
      </c>
      <c r="IG92" t="s">
        <v>517</v>
      </c>
      <c r="IH92" t="s">
        <v>517</v>
      </c>
      <c r="II92" t="s">
        <v>517</v>
      </c>
      <c r="IJ92" t="s">
        <v>517</v>
      </c>
      <c r="IK92" t="s">
        <v>519</v>
      </c>
      <c r="IL92" t="s">
        <v>556</v>
      </c>
      <c r="IM92">
        <v>6</v>
      </c>
      <c r="IR92" t="s">
        <v>528</v>
      </c>
    </row>
    <row r="93" spans="1:252">
      <c r="A93">
        <v>90</v>
      </c>
      <c r="B93" t="s">
        <v>1303</v>
      </c>
      <c r="C93" t="s">
        <v>1304</v>
      </c>
      <c r="D93">
        <v>678</v>
      </c>
      <c r="E93" t="s">
        <v>1305</v>
      </c>
      <c r="F93">
        <v>488</v>
      </c>
      <c r="G93" t="s">
        <v>1306</v>
      </c>
      <c r="H93" t="s">
        <v>1627</v>
      </c>
      <c r="I93" t="s">
        <v>1307</v>
      </c>
      <c r="J93" t="s">
        <v>512</v>
      </c>
      <c r="K93" t="s">
        <v>1628</v>
      </c>
      <c r="L93" t="s">
        <v>1629</v>
      </c>
      <c r="M93" t="s">
        <v>1630</v>
      </c>
      <c r="N93" t="s">
        <v>550</v>
      </c>
      <c r="O93" t="s">
        <v>519</v>
      </c>
      <c r="P93" t="s">
        <v>1631</v>
      </c>
      <c r="Q93" t="s">
        <v>552</v>
      </c>
      <c r="R93" t="s">
        <v>517</v>
      </c>
      <c r="S93" t="s">
        <v>1632</v>
      </c>
      <c r="T93" t="s">
        <v>552</v>
      </c>
      <c r="U93" t="s">
        <v>517</v>
      </c>
      <c r="V93">
        <v>1</v>
      </c>
      <c r="W93">
        <v>0</v>
      </c>
      <c r="X93">
        <v>2</v>
      </c>
      <c r="Y93">
        <v>0</v>
      </c>
      <c r="Z93">
        <v>1</v>
      </c>
      <c r="AA93">
        <v>1</v>
      </c>
      <c r="AB93">
        <v>0</v>
      </c>
      <c r="AC93">
        <v>0</v>
      </c>
      <c r="AD93">
        <v>1</v>
      </c>
      <c r="AE93">
        <v>0</v>
      </c>
      <c r="AF93">
        <v>0</v>
      </c>
      <c r="AG93">
        <v>0</v>
      </c>
      <c r="AH93">
        <v>1</v>
      </c>
      <c r="AI93">
        <v>5</v>
      </c>
      <c r="AJ93">
        <v>0</v>
      </c>
      <c r="AK93">
        <v>0</v>
      </c>
      <c r="AL93">
        <v>2</v>
      </c>
      <c r="AM93">
        <v>2</v>
      </c>
      <c r="AN93">
        <v>0</v>
      </c>
      <c r="AO93">
        <v>0</v>
      </c>
      <c r="AP93">
        <v>0</v>
      </c>
      <c r="AQ93">
        <v>1</v>
      </c>
      <c r="AR93">
        <v>1</v>
      </c>
      <c r="AS93">
        <v>1.5</v>
      </c>
      <c r="AW93">
        <v>28.5</v>
      </c>
      <c r="AX93" t="s">
        <v>1375</v>
      </c>
      <c r="BG93">
        <v>2</v>
      </c>
      <c r="BH93">
        <v>3</v>
      </c>
      <c r="BL93">
        <v>2</v>
      </c>
      <c r="BM93" t="s">
        <v>1375</v>
      </c>
      <c r="BN93">
        <v>2</v>
      </c>
      <c r="BO93">
        <v>2</v>
      </c>
      <c r="BP93" t="s">
        <v>1374</v>
      </c>
      <c r="BQ93">
        <v>1</v>
      </c>
      <c r="BR93">
        <v>1</v>
      </c>
      <c r="BS93" t="s">
        <v>1374</v>
      </c>
      <c r="BT93" t="s">
        <v>517</v>
      </c>
      <c r="BU93" t="s">
        <v>517</v>
      </c>
      <c r="BV93" t="s">
        <v>519</v>
      </c>
      <c r="BW93">
        <v>1</v>
      </c>
      <c r="BX93">
        <v>1</v>
      </c>
      <c r="BY93">
        <v>0</v>
      </c>
      <c r="BZ93">
        <v>31</v>
      </c>
      <c r="CA93">
        <v>0</v>
      </c>
      <c r="CB93" t="s">
        <v>520</v>
      </c>
      <c r="CC93">
        <v>1</v>
      </c>
      <c r="CD93" s="2"/>
      <c r="CE93" s="2"/>
      <c r="CF93" s="2">
        <v>0.6875</v>
      </c>
      <c r="CG93" s="2">
        <v>0.39583333333333331</v>
      </c>
      <c r="CH93" s="2"/>
      <c r="CI93" s="2"/>
      <c r="CJ93" t="s">
        <v>521</v>
      </c>
      <c r="CK93" t="s">
        <v>522</v>
      </c>
      <c r="CL93">
        <v>1.5</v>
      </c>
      <c r="CM93" s="2"/>
      <c r="CN93" s="2"/>
      <c r="CO93" s="2">
        <v>0.35416666666666669</v>
      </c>
      <c r="CP93" s="2">
        <v>0.71875</v>
      </c>
      <c r="CQ93" s="2"/>
      <c r="CR93" s="2"/>
      <c r="CS93" t="s">
        <v>1376</v>
      </c>
      <c r="CT93">
        <v>295</v>
      </c>
      <c r="CU93">
        <v>0</v>
      </c>
      <c r="CV93">
        <v>831</v>
      </c>
      <c r="CW93" t="s">
        <v>517</v>
      </c>
      <c r="CX93" t="s">
        <v>517</v>
      </c>
      <c r="CY93" t="s">
        <v>517</v>
      </c>
      <c r="CZ93" t="s">
        <v>519</v>
      </c>
      <c r="DA93" t="s">
        <v>519</v>
      </c>
      <c r="DB93" t="s">
        <v>517</v>
      </c>
      <c r="DC93">
        <v>0</v>
      </c>
      <c r="DD93">
        <v>26</v>
      </c>
      <c r="DE93">
        <v>0</v>
      </c>
      <c r="DF93">
        <v>3406</v>
      </c>
      <c r="DG93">
        <v>6838</v>
      </c>
      <c r="DH93">
        <v>26</v>
      </c>
      <c r="DI93">
        <v>1089</v>
      </c>
      <c r="DJ93">
        <v>28</v>
      </c>
      <c r="DK93">
        <v>2309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13</v>
      </c>
      <c r="DR93">
        <v>0</v>
      </c>
      <c r="DS93">
        <v>1339</v>
      </c>
      <c r="DT93">
        <v>0</v>
      </c>
      <c r="DU93">
        <v>0</v>
      </c>
      <c r="DV93">
        <v>0</v>
      </c>
      <c r="DW93">
        <v>0</v>
      </c>
      <c r="DX93">
        <v>13455</v>
      </c>
      <c r="DY93">
        <v>0</v>
      </c>
      <c r="DZ93">
        <v>1</v>
      </c>
      <c r="EA93">
        <v>0</v>
      </c>
      <c r="EB93">
        <v>0</v>
      </c>
      <c r="EC93">
        <v>0</v>
      </c>
      <c r="ED93">
        <v>0</v>
      </c>
      <c r="EE93">
        <v>10</v>
      </c>
      <c r="EF93">
        <v>13465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11</v>
      </c>
      <c r="EP93">
        <v>22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33765</v>
      </c>
      <c r="EZ93">
        <v>0.31287262872628724</v>
      </c>
      <c r="FA93">
        <v>1.5250677506775068</v>
      </c>
      <c r="FB93">
        <v>786</v>
      </c>
      <c r="FC93">
        <v>208</v>
      </c>
      <c r="FD93">
        <v>181</v>
      </c>
      <c r="FE93">
        <v>850</v>
      </c>
      <c r="FF93">
        <v>258510</v>
      </c>
      <c r="FG93">
        <v>0.44</v>
      </c>
      <c r="FH93">
        <v>69656</v>
      </c>
      <c r="FI93">
        <v>0.35</v>
      </c>
      <c r="FJ93">
        <v>77270</v>
      </c>
      <c r="FK93">
        <v>7.0000000000000007E-2</v>
      </c>
      <c r="FL93">
        <v>1</v>
      </c>
      <c r="FM93">
        <v>3</v>
      </c>
      <c r="FN93">
        <v>1</v>
      </c>
      <c r="FO93" t="s">
        <v>517</v>
      </c>
      <c r="FP93" t="s">
        <v>517</v>
      </c>
      <c r="FQ93" t="s">
        <v>1064</v>
      </c>
      <c r="FR93" t="s">
        <v>517</v>
      </c>
      <c r="FS93" t="s">
        <v>1379</v>
      </c>
      <c r="FT93">
        <v>27</v>
      </c>
      <c r="FU93">
        <v>267</v>
      </c>
      <c r="FV93">
        <v>28</v>
      </c>
      <c r="FW93">
        <v>246</v>
      </c>
      <c r="FX93">
        <v>520</v>
      </c>
      <c r="FY93" t="s">
        <v>573</v>
      </c>
      <c r="FZ93">
        <v>0</v>
      </c>
      <c r="GA93">
        <v>39</v>
      </c>
      <c r="GB93" t="s">
        <v>519</v>
      </c>
      <c r="GC93">
        <v>0</v>
      </c>
      <c r="GD93" t="s">
        <v>519</v>
      </c>
      <c r="GE93" t="s">
        <v>519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7</v>
      </c>
      <c r="GL93">
        <v>0</v>
      </c>
      <c r="GM93">
        <v>0</v>
      </c>
      <c r="GN93">
        <v>0</v>
      </c>
      <c r="GO93" t="s">
        <v>519</v>
      </c>
      <c r="GP93">
        <v>0</v>
      </c>
      <c r="GQ93" t="s">
        <v>658</v>
      </c>
      <c r="GR93">
        <v>3</v>
      </c>
      <c r="GS93" t="s">
        <v>561</v>
      </c>
      <c r="GT93">
        <v>5</v>
      </c>
      <c r="GU93" t="s">
        <v>561</v>
      </c>
      <c r="GV93">
        <v>2</v>
      </c>
      <c r="GW93">
        <v>1</v>
      </c>
      <c r="GX93">
        <v>5</v>
      </c>
      <c r="GY93">
        <v>3</v>
      </c>
      <c r="GZ93" t="s">
        <v>519</v>
      </c>
      <c r="HA93" t="s">
        <v>519</v>
      </c>
      <c r="HB93">
        <v>0</v>
      </c>
      <c r="HC93">
        <v>9123</v>
      </c>
      <c r="HD93">
        <v>9123</v>
      </c>
      <c r="HE93">
        <v>4287</v>
      </c>
      <c r="HF93">
        <v>9123</v>
      </c>
      <c r="HG93">
        <v>9123</v>
      </c>
      <c r="HH93">
        <v>3999</v>
      </c>
      <c r="HI93">
        <v>0</v>
      </c>
      <c r="HJ93">
        <v>0</v>
      </c>
      <c r="HK93">
        <v>0</v>
      </c>
      <c r="HL93">
        <v>0</v>
      </c>
      <c r="HM93">
        <v>0</v>
      </c>
      <c r="HN93">
        <v>0</v>
      </c>
      <c r="HO93">
        <v>0</v>
      </c>
      <c r="HP93">
        <v>0</v>
      </c>
      <c r="HQ93">
        <v>22</v>
      </c>
      <c r="HR93">
        <v>0</v>
      </c>
      <c r="HS93">
        <v>511</v>
      </c>
      <c r="HT93">
        <v>1176</v>
      </c>
      <c r="HU93">
        <v>0</v>
      </c>
      <c r="HV93">
        <v>0</v>
      </c>
      <c r="HW93">
        <v>0</v>
      </c>
      <c r="HX93">
        <v>0</v>
      </c>
      <c r="HY93">
        <v>0</v>
      </c>
      <c r="HZ93">
        <v>0</v>
      </c>
      <c r="IA93">
        <v>0</v>
      </c>
      <c r="IB93">
        <v>0</v>
      </c>
      <c r="IC93" t="s">
        <v>1633</v>
      </c>
      <c r="ID93" t="s">
        <v>1634</v>
      </c>
      <c r="IE93" s="94">
        <v>32509</v>
      </c>
      <c r="IF93" s="94">
        <v>36950</v>
      </c>
      <c r="IG93" t="s">
        <v>517</v>
      </c>
      <c r="IH93" t="s">
        <v>517</v>
      </c>
      <c r="II93" t="s">
        <v>517</v>
      </c>
      <c r="IJ93" t="s">
        <v>519</v>
      </c>
      <c r="IK93" t="s">
        <v>519</v>
      </c>
      <c r="IL93" t="s">
        <v>556</v>
      </c>
      <c r="IM93">
        <v>6</v>
      </c>
      <c r="IR93" t="s">
        <v>528</v>
      </c>
    </row>
  </sheetData>
  <sheetProtection algorithmName="SHA-512" hashValue="vzTQFvQnoiXNj2e7YN9fmrTpUm90YwS24g43qVUyK77m/dbulMDcWneXTRHKY8SBF094AE69FpMCRXn2ueoxsQ==" saltValue="ebNFoPaUwdyBRjEEsZaAag==" spinCount="100000" sheet="1" objects="1" scenarios="1"/>
  <phoneticPr fontId="1"/>
  <pageMargins left="0.70866141732283472" right="0.70866141732283472" top="0.74803149606299213" bottom="0.74803149606299213" header="0.31496062992125984" footer="0.31496062992125984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入力時の注意</vt:lpstr>
      <vt:lpstr>アンケート回答シート</vt:lpstr>
      <vt:lpstr>出力シート</vt:lpstr>
      <vt:lpstr>25年度</vt:lpstr>
      <vt:lpstr>アンケート回答シート!Print_Area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東京医科歯科大学輸血部</dc:creator>
  <cp:lastModifiedBy>事務</cp:lastModifiedBy>
  <cp:lastPrinted>2014-04-18T10:34:06Z</cp:lastPrinted>
  <dcterms:created xsi:type="dcterms:W3CDTF">2013-03-12T08:41:12Z</dcterms:created>
  <dcterms:modified xsi:type="dcterms:W3CDTF">2014-04-18T10:34:13Z</dcterms:modified>
</cp:coreProperties>
</file>